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Comercia\Estadisticas\Estadísticas 2024\Diciembre\Teus\"/>
    </mc:Choice>
  </mc:AlternateContent>
  <xr:revisionPtr revIDLastSave="0" documentId="13_ncr:1_{346383AF-21EF-4EED-AF20-EF00007CB029}" xr6:coauthVersionLast="47" xr6:coauthVersionMax="47" xr10:uidLastSave="{00000000-0000-0000-0000-000000000000}"/>
  <bookViews>
    <workbookView xWindow="-120" yWindow="-120" windowWidth="29040" windowHeight="15840" tabRatio="830" activeTab="4" xr2:uid="{00000000-000D-0000-FFFF-FFFF00000000}"/>
  </bookViews>
  <sheets>
    <sheet name="TEUS" sheetId="1" r:id="rId1"/>
    <sheet name="TRAFICO X NAVIERA" sheetId="2" r:id="rId2"/>
    <sheet name="TRAFICO X NAVIERA (24 vs 23)" sheetId="4" r:id="rId3"/>
    <sheet name="REFRIGERADOS" sheetId="3" r:id="rId4"/>
    <sheet name="ACUMULADO" sheetId="5" r:id="rId5"/>
    <sheet name="Hoja1" sheetId="6" state="hidden" r:id="rId6"/>
  </sheets>
  <definedNames>
    <definedName name="_xlnm.Print_Area" localSheetId="0">TEUS!$A$1:$AS$109</definedName>
    <definedName name="_xlnm.Print_Area" localSheetId="1">'TRAFICO X NAVIERA'!$A$1:$AL$211</definedName>
    <definedName name="_xlnm.Print_Area" localSheetId="2">'TRAFICO X NAVIERA (24 vs 23)'!$A$1:$AC$210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6" i="1" l="1"/>
  <c r="AA37" i="1"/>
  <c r="AA38" i="1"/>
  <c r="AA39" i="1"/>
  <c r="AA40" i="1"/>
  <c r="AA41" i="1"/>
  <c r="AA42" i="1"/>
  <c r="AA43" i="1"/>
  <c r="AA44" i="1"/>
  <c r="AA45" i="1"/>
  <c r="AA35" i="1"/>
  <c r="AA34" i="1"/>
  <c r="AA33" i="1"/>
  <c r="AA32" i="1"/>
  <c r="AA31" i="1"/>
  <c r="AA109" i="4"/>
  <c r="AA110" i="4"/>
  <c r="AA111" i="4"/>
  <c r="AA112" i="4"/>
  <c r="AA108" i="4"/>
  <c r="AA107" i="4"/>
  <c r="AA106" i="4"/>
  <c r="Z108" i="4"/>
  <c r="Z109" i="4"/>
  <c r="Z110" i="4"/>
  <c r="Z111" i="4"/>
  <c r="Z112" i="4"/>
  <c r="Z107" i="4"/>
  <c r="Z106" i="4"/>
  <c r="P113" i="4"/>
  <c r="N113" i="4"/>
  <c r="AA58" i="4"/>
  <c r="AA57" i="4"/>
  <c r="AA56" i="4"/>
  <c r="AA55" i="4"/>
  <c r="AA54" i="4"/>
  <c r="AA53" i="4"/>
  <c r="AA52" i="4"/>
  <c r="Q59" i="4"/>
  <c r="P59" i="4"/>
  <c r="N59" i="4"/>
  <c r="AB7" i="1"/>
  <c r="N16" i="2" l="1"/>
  <c r="N9" i="2"/>
  <c r="N10" i="2"/>
  <c r="N11" i="2"/>
  <c r="N12" i="2"/>
  <c r="N13" i="2"/>
  <c r="N14" i="2"/>
  <c r="N7" i="2"/>
  <c r="N11" i="3"/>
  <c r="N104" i="3"/>
  <c r="AA140" i="4"/>
  <c r="Z140" i="4"/>
  <c r="Z134" i="4"/>
  <c r="Z135" i="4"/>
  <c r="Z136" i="4"/>
  <c r="Z137" i="4"/>
  <c r="Z138" i="4"/>
  <c r="Z139" i="4"/>
  <c r="AA134" i="4"/>
  <c r="AA135" i="4"/>
  <c r="AA136" i="4"/>
  <c r="AA137" i="4"/>
  <c r="AA138" i="4"/>
  <c r="AA139" i="4"/>
  <c r="AA133" i="4"/>
  <c r="Z133" i="4"/>
  <c r="AA131" i="4"/>
  <c r="Z131" i="4"/>
  <c r="AA125" i="4"/>
  <c r="AA126" i="4"/>
  <c r="AA127" i="4"/>
  <c r="AA128" i="4"/>
  <c r="AA129" i="4"/>
  <c r="AA130" i="4"/>
  <c r="AA124" i="4"/>
  <c r="Z125" i="4"/>
  <c r="Z126" i="4"/>
  <c r="Z127" i="4"/>
  <c r="Z128" i="4"/>
  <c r="Z129" i="4"/>
  <c r="Z130" i="4"/>
  <c r="Z124" i="4"/>
  <c r="Z122" i="4"/>
  <c r="AA122" i="4"/>
  <c r="AA116" i="4"/>
  <c r="AA117" i="4"/>
  <c r="AA118" i="4"/>
  <c r="AA119" i="4"/>
  <c r="AA120" i="4"/>
  <c r="AA121" i="4"/>
  <c r="AA115" i="4"/>
  <c r="Z116" i="4"/>
  <c r="Z117" i="4"/>
  <c r="Z118" i="4"/>
  <c r="Z119" i="4"/>
  <c r="Z120" i="4"/>
  <c r="Z121" i="4"/>
  <c r="Z115" i="4"/>
  <c r="AA113" i="4"/>
  <c r="Z113" i="4"/>
  <c r="AA104" i="4"/>
  <c r="Z104" i="4"/>
  <c r="AA98" i="4"/>
  <c r="AA99" i="4"/>
  <c r="AA100" i="4"/>
  <c r="AA101" i="4"/>
  <c r="AA102" i="4"/>
  <c r="AA103" i="4"/>
  <c r="AA97" i="4"/>
  <c r="Z97" i="4"/>
  <c r="Z98" i="4"/>
  <c r="Z99" i="4"/>
  <c r="Z100" i="4"/>
  <c r="Z101" i="4"/>
  <c r="Z102" i="4"/>
  <c r="Z103" i="4"/>
  <c r="AA95" i="4"/>
  <c r="Z95" i="4"/>
  <c r="AA89" i="4"/>
  <c r="AA90" i="4"/>
  <c r="AA91" i="4"/>
  <c r="AA92" i="4"/>
  <c r="AA93" i="4"/>
  <c r="AA94" i="4"/>
  <c r="AA88" i="4"/>
  <c r="Z89" i="4"/>
  <c r="Z90" i="4"/>
  <c r="Z91" i="4"/>
  <c r="Z92" i="4"/>
  <c r="Z93" i="4"/>
  <c r="Z94" i="4"/>
  <c r="Z88" i="4"/>
  <c r="AA86" i="4"/>
  <c r="Z86" i="4"/>
  <c r="AA80" i="4"/>
  <c r="AA81" i="4"/>
  <c r="AA82" i="4"/>
  <c r="AA83" i="4"/>
  <c r="AA84" i="4"/>
  <c r="AA85" i="4"/>
  <c r="AA79" i="4"/>
  <c r="Z80" i="4"/>
  <c r="Z81" i="4"/>
  <c r="Z82" i="4"/>
  <c r="Z83" i="4"/>
  <c r="Z84" i="4"/>
  <c r="Z85" i="4"/>
  <c r="Z79" i="4"/>
  <c r="Z77" i="4"/>
  <c r="AA77" i="4"/>
  <c r="AA71" i="4"/>
  <c r="AA72" i="4"/>
  <c r="AA73" i="4"/>
  <c r="AA74" i="4"/>
  <c r="AA75" i="4"/>
  <c r="AA76" i="4"/>
  <c r="AA70" i="4"/>
  <c r="Z71" i="4"/>
  <c r="Z72" i="4"/>
  <c r="Z73" i="4"/>
  <c r="Z74" i="4"/>
  <c r="Z75" i="4"/>
  <c r="Z76" i="4"/>
  <c r="Z70" i="4"/>
  <c r="AA68" i="4"/>
  <c r="Z68" i="4"/>
  <c r="AA62" i="4"/>
  <c r="AA63" i="4"/>
  <c r="AA64" i="4"/>
  <c r="AA65" i="4"/>
  <c r="AA66" i="4"/>
  <c r="AA67" i="4"/>
  <c r="AA61" i="4"/>
  <c r="Z62" i="4"/>
  <c r="Z63" i="4"/>
  <c r="Z64" i="4"/>
  <c r="Z65" i="4"/>
  <c r="Z66" i="4"/>
  <c r="Z67" i="4"/>
  <c r="Z61" i="4"/>
  <c r="Z59" i="4"/>
  <c r="AA59" i="4"/>
  <c r="Z53" i="4"/>
  <c r="Z54" i="4"/>
  <c r="Z55" i="4"/>
  <c r="Z56" i="4"/>
  <c r="Z57" i="4"/>
  <c r="Z58" i="4"/>
  <c r="Z52" i="4"/>
  <c r="AA50" i="4"/>
  <c r="Z50" i="4"/>
  <c r="AA44" i="4"/>
  <c r="AA45" i="4"/>
  <c r="AA46" i="4"/>
  <c r="AA47" i="4"/>
  <c r="AA48" i="4"/>
  <c r="AA49" i="4"/>
  <c r="AA43" i="4"/>
  <c r="Z44" i="4"/>
  <c r="Z45" i="4"/>
  <c r="Z46" i="4"/>
  <c r="Z47" i="4"/>
  <c r="Z48" i="4"/>
  <c r="Z49" i="4"/>
  <c r="Z43" i="4"/>
  <c r="AA41" i="4"/>
  <c r="Z41" i="4"/>
  <c r="AA34" i="4"/>
  <c r="Z34" i="4"/>
  <c r="AA35" i="4"/>
  <c r="AA36" i="4"/>
  <c r="AA37" i="4"/>
  <c r="AA38" i="4"/>
  <c r="AA39" i="4"/>
  <c r="AA40" i="4"/>
  <c r="Z35" i="4"/>
  <c r="Z36" i="4"/>
  <c r="Z37" i="4"/>
  <c r="Z38" i="4"/>
  <c r="Z39" i="4"/>
  <c r="Z40" i="4"/>
  <c r="AA26" i="4"/>
  <c r="AA27" i="4"/>
  <c r="AA28" i="4"/>
  <c r="AA29" i="4"/>
  <c r="AA30" i="4"/>
  <c r="AA31" i="4"/>
  <c r="AA25" i="4"/>
  <c r="Z32" i="4"/>
  <c r="Z26" i="4"/>
  <c r="Z27" i="4"/>
  <c r="Z28" i="4"/>
  <c r="Z29" i="4"/>
  <c r="Z30" i="4"/>
  <c r="Z31" i="4"/>
  <c r="Z25" i="4"/>
  <c r="Z16" i="4"/>
  <c r="AA8" i="4"/>
  <c r="AA9" i="4"/>
  <c r="AA10" i="4"/>
  <c r="AA11" i="4"/>
  <c r="AA12" i="4"/>
  <c r="AA13" i="4"/>
  <c r="AA7" i="4"/>
  <c r="AA14" i="4"/>
  <c r="Z14" i="4"/>
  <c r="Z7" i="4"/>
  <c r="Z23" i="4"/>
  <c r="AA17" i="4"/>
  <c r="AA18" i="4"/>
  <c r="AA19" i="4"/>
  <c r="AA20" i="4"/>
  <c r="AA21" i="4"/>
  <c r="AA22" i="4"/>
  <c r="AA16" i="4"/>
  <c r="Z17" i="4"/>
  <c r="Z18" i="4"/>
  <c r="Z19" i="4"/>
  <c r="Z20" i="4"/>
  <c r="Z21" i="4"/>
  <c r="Z22" i="4"/>
  <c r="AA23" i="4"/>
  <c r="M211" i="2"/>
  <c r="N63" i="2"/>
  <c r="N61" i="2"/>
  <c r="N8" i="2"/>
  <c r="N9" i="3" l="1"/>
  <c r="N6" i="3"/>
  <c r="Z143" i="4" l="1"/>
  <c r="AA32" i="4"/>
  <c r="Z141" i="4"/>
  <c r="E160" i="4"/>
  <c r="AA8" i="1"/>
  <c r="AA7" i="1"/>
  <c r="AB31" i="1"/>
  <c r="C46" i="1"/>
  <c r="D46" i="1"/>
  <c r="C160" i="4"/>
  <c r="T144" i="4"/>
  <c r="K112" i="3"/>
  <c r="Z11" i="4"/>
  <c r="K14" i="2"/>
  <c r="C14" i="2"/>
  <c r="U22" i="1"/>
  <c r="S22" i="1"/>
  <c r="T22" i="1"/>
  <c r="Q22" i="1"/>
  <c r="R22" i="1"/>
  <c r="AB13" i="1"/>
  <c r="AB14" i="1"/>
  <c r="AB12" i="1"/>
  <c r="AB10" i="1"/>
  <c r="Y46" i="1"/>
  <c r="AB33" i="1"/>
  <c r="AB32" i="1"/>
  <c r="AB45" i="1"/>
  <c r="AB44" i="1"/>
  <c r="AB43" i="1"/>
  <c r="AB41" i="1"/>
  <c r="AB40" i="1"/>
  <c r="AB38" i="1"/>
  <c r="AB37" i="1"/>
  <c r="AB36" i="1"/>
  <c r="AB34" i="1"/>
  <c r="N22" i="1"/>
  <c r="AB20" i="1"/>
  <c r="AB19" i="1"/>
  <c r="AB18" i="1"/>
  <c r="AB17" i="1"/>
  <c r="AB16" i="1"/>
  <c r="AB15" i="1"/>
  <c r="AA21" i="1"/>
  <c r="AB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46" i="1" l="1"/>
  <c r="AA22" i="1"/>
  <c r="AC7" i="1"/>
  <c r="J81" i="3"/>
  <c r="J46" i="3"/>
  <c r="R32" i="4"/>
  <c r="P22" i="1"/>
  <c r="I204" i="2"/>
  <c r="C11" i="3"/>
  <c r="D11" i="3"/>
  <c r="E11" i="3"/>
  <c r="F11" i="3"/>
  <c r="G11" i="3"/>
  <c r="H11" i="3"/>
  <c r="I11" i="3"/>
  <c r="J11" i="3"/>
  <c r="K11" i="3"/>
  <c r="L11" i="3"/>
  <c r="M11" i="3"/>
  <c r="C18" i="3"/>
  <c r="D18" i="3"/>
  <c r="E18" i="3"/>
  <c r="F18" i="3"/>
  <c r="G18" i="3"/>
  <c r="H18" i="3"/>
  <c r="I18" i="3"/>
  <c r="J18" i="3"/>
  <c r="K18" i="3"/>
  <c r="L18" i="3"/>
  <c r="M18" i="3"/>
  <c r="C25" i="3"/>
  <c r="D25" i="3"/>
  <c r="E25" i="3"/>
  <c r="F25" i="3"/>
  <c r="G25" i="3"/>
  <c r="H25" i="3"/>
  <c r="I25" i="3"/>
  <c r="J25" i="3"/>
  <c r="K25" i="3"/>
  <c r="L25" i="3"/>
  <c r="M25" i="3"/>
  <c r="C32" i="3"/>
  <c r="D32" i="3"/>
  <c r="E32" i="3"/>
  <c r="F32" i="3"/>
  <c r="G32" i="3"/>
  <c r="H32" i="3"/>
  <c r="I32" i="3"/>
  <c r="J32" i="3"/>
  <c r="K32" i="3"/>
  <c r="L32" i="3"/>
  <c r="M32" i="3"/>
  <c r="C39" i="3"/>
  <c r="D39" i="3"/>
  <c r="E39" i="3"/>
  <c r="F39" i="3"/>
  <c r="G39" i="3"/>
  <c r="H39" i="3"/>
  <c r="I39" i="3"/>
  <c r="J39" i="3"/>
  <c r="K39" i="3"/>
  <c r="L39" i="3"/>
  <c r="M39" i="3"/>
  <c r="C46" i="3"/>
  <c r="D46" i="3"/>
  <c r="E46" i="3"/>
  <c r="F46" i="3"/>
  <c r="G46" i="3"/>
  <c r="H46" i="3"/>
  <c r="I46" i="3"/>
  <c r="K46" i="3"/>
  <c r="L46" i="3"/>
  <c r="M46" i="3"/>
  <c r="C53" i="3"/>
  <c r="D53" i="3"/>
  <c r="E53" i="3"/>
  <c r="F53" i="3"/>
  <c r="G53" i="3"/>
  <c r="H53" i="3"/>
  <c r="I53" i="3"/>
  <c r="J53" i="3"/>
  <c r="K53" i="3"/>
  <c r="L53" i="3"/>
  <c r="M53" i="3"/>
  <c r="C60" i="3"/>
  <c r="D60" i="3"/>
  <c r="E60" i="3"/>
  <c r="F60" i="3"/>
  <c r="G60" i="3"/>
  <c r="H60" i="3"/>
  <c r="I60" i="3"/>
  <c r="J60" i="3"/>
  <c r="K60" i="3"/>
  <c r="L60" i="3"/>
  <c r="M60" i="3"/>
  <c r="C67" i="3"/>
  <c r="D67" i="3"/>
  <c r="E67" i="3"/>
  <c r="F67" i="3"/>
  <c r="G67" i="3"/>
  <c r="H67" i="3"/>
  <c r="I67" i="3"/>
  <c r="J67" i="3"/>
  <c r="K67" i="3"/>
  <c r="L67" i="3"/>
  <c r="M67" i="3"/>
  <c r="C74" i="3"/>
  <c r="D74" i="3"/>
  <c r="E74" i="3"/>
  <c r="F74" i="3"/>
  <c r="G74" i="3"/>
  <c r="H74" i="3"/>
  <c r="I74" i="3"/>
  <c r="J74" i="3"/>
  <c r="K74" i="3"/>
  <c r="L74" i="3"/>
  <c r="M74" i="3"/>
  <c r="D81" i="3"/>
  <c r="E81" i="3"/>
  <c r="F81" i="3"/>
  <c r="G81" i="3"/>
  <c r="H81" i="3"/>
  <c r="I81" i="3"/>
  <c r="K81" i="3"/>
  <c r="L81" i="3"/>
  <c r="M81" i="3"/>
  <c r="C88" i="3"/>
  <c r="D88" i="3"/>
  <c r="E88" i="3"/>
  <c r="F88" i="3"/>
  <c r="G88" i="3"/>
  <c r="H88" i="3"/>
  <c r="I88" i="3"/>
  <c r="J88" i="3"/>
  <c r="K88" i="3"/>
  <c r="L88" i="3"/>
  <c r="M88" i="3"/>
  <c r="C95" i="3"/>
  <c r="D95" i="3"/>
  <c r="E95" i="3"/>
  <c r="F95" i="3"/>
  <c r="G95" i="3"/>
  <c r="H95" i="3"/>
  <c r="I95" i="3"/>
  <c r="J95" i="3"/>
  <c r="K95" i="3"/>
  <c r="L95" i="3"/>
  <c r="M95" i="3"/>
  <c r="C102" i="3"/>
  <c r="D102" i="3"/>
  <c r="E102" i="3"/>
  <c r="F102" i="3"/>
  <c r="G102" i="3"/>
  <c r="H102" i="3"/>
  <c r="I102" i="3"/>
  <c r="J102" i="3"/>
  <c r="K102" i="3"/>
  <c r="L102" i="3"/>
  <c r="M102" i="3"/>
  <c r="C109" i="3"/>
  <c r="D109" i="3"/>
  <c r="E109" i="3"/>
  <c r="F109" i="3"/>
  <c r="G109" i="3"/>
  <c r="H109" i="3"/>
  <c r="I109" i="3"/>
  <c r="J109" i="3"/>
  <c r="K109" i="3"/>
  <c r="L109" i="3"/>
  <c r="M109" i="3"/>
  <c r="N109" i="3" l="1"/>
  <c r="AA141" i="4"/>
  <c r="I110" i="3"/>
  <c r="N25" i="2"/>
  <c r="Z8" i="4"/>
  <c r="Z9" i="4"/>
  <c r="Z142" i="4" s="1"/>
  <c r="Z10" i="4"/>
  <c r="Z12" i="4"/>
  <c r="Z13" i="4"/>
  <c r="Z144" i="4" s="1"/>
  <c r="N90" i="3"/>
  <c r="AB35" i="1"/>
  <c r="AB39" i="1"/>
  <c r="AB42" i="1"/>
  <c r="AB46" i="1" l="1"/>
  <c r="D6" i="5"/>
  <c r="AC31" i="1"/>
  <c r="N134" i="2"/>
  <c r="N133" i="2"/>
  <c r="N135" i="2"/>
  <c r="N136" i="2"/>
  <c r="N137" i="2"/>
  <c r="N138" i="2"/>
  <c r="N139" i="2"/>
  <c r="N31" i="2"/>
  <c r="N30" i="2"/>
  <c r="N29" i="2"/>
  <c r="N28" i="2"/>
  <c r="N27" i="2"/>
  <c r="N26" i="2"/>
  <c r="N21" i="2"/>
  <c r="N22" i="2"/>
  <c r="N18" i="2"/>
  <c r="N17" i="2"/>
  <c r="E161" i="2"/>
  <c r="AC32" i="1"/>
  <c r="G111" i="3" l="1"/>
  <c r="G110" i="3"/>
  <c r="D141" i="2"/>
  <c r="AB52" i="4" l="1"/>
  <c r="M140" i="4"/>
  <c r="M22" i="1"/>
  <c r="G205" i="2" l="1"/>
  <c r="F208" i="2"/>
  <c r="N70" i="2"/>
  <c r="N34" i="2"/>
  <c r="B141" i="4"/>
  <c r="B148" i="4" s="1"/>
  <c r="B147" i="2" l="1"/>
  <c r="AD44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5" i="1"/>
  <c r="AD31" i="1"/>
  <c r="C22" i="1" l="1"/>
  <c r="AA143" i="4" l="1"/>
  <c r="AA144" i="4" s="1"/>
  <c r="Y140" i="4" l="1"/>
  <c r="B131" i="2"/>
  <c r="N101" i="3" l="1"/>
  <c r="N100" i="3"/>
  <c r="N99" i="3"/>
  <c r="N98" i="3"/>
  <c r="N97" i="3"/>
  <c r="N94" i="3"/>
  <c r="N93" i="3"/>
  <c r="N92" i="3"/>
  <c r="N91" i="3"/>
  <c r="N80" i="3"/>
  <c r="N79" i="3"/>
  <c r="N78" i="3"/>
  <c r="N87" i="3"/>
  <c r="N86" i="3"/>
  <c r="N85" i="3"/>
  <c r="N84" i="3"/>
  <c r="N83" i="3"/>
  <c r="N77" i="3"/>
  <c r="N76" i="3"/>
  <c r="AA142" i="4"/>
  <c r="N55" i="3"/>
  <c r="R4" i="5" l="1"/>
  <c r="N4" i="5"/>
  <c r="P14" i="5"/>
  <c r="N14" i="5"/>
  <c r="L14" i="5"/>
  <c r="J14" i="5"/>
  <c r="H14" i="5"/>
  <c r="F14" i="5"/>
  <c r="D14" i="5"/>
  <c r="P4" i="5"/>
  <c r="L4" i="5"/>
  <c r="C110" i="3"/>
  <c r="D110" i="3"/>
  <c r="E110" i="3"/>
  <c r="F110" i="3"/>
  <c r="H110" i="3"/>
  <c r="J110" i="3"/>
  <c r="K110" i="3"/>
  <c r="L110" i="3"/>
  <c r="M110" i="3"/>
  <c r="C111" i="3"/>
  <c r="D111" i="3"/>
  <c r="E111" i="3"/>
  <c r="F111" i="3"/>
  <c r="H111" i="3"/>
  <c r="I111" i="3"/>
  <c r="J111" i="3"/>
  <c r="K111" i="3"/>
  <c r="L111" i="3"/>
  <c r="M111" i="3"/>
  <c r="B111" i="3"/>
  <c r="B110" i="3"/>
  <c r="C141" i="2"/>
  <c r="E141" i="2"/>
  <c r="F141" i="2"/>
  <c r="G141" i="2"/>
  <c r="H141" i="2"/>
  <c r="I141" i="2"/>
  <c r="J141" i="2"/>
  <c r="K141" i="2"/>
  <c r="L141" i="2"/>
  <c r="M141" i="2"/>
  <c r="C142" i="2"/>
  <c r="D142" i="2"/>
  <c r="E142" i="2"/>
  <c r="F142" i="2"/>
  <c r="G142" i="2"/>
  <c r="H142" i="2"/>
  <c r="I142" i="2"/>
  <c r="J142" i="2"/>
  <c r="K142" i="2"/>
  <c r="L142" i="2"/>
  <c r="M142" i="2"/>
  <c r="B140" i="2"/>
  <c r="B142" i="2"/>
  <c r="B141" i="2"/>
  <c r="N69" i="3"/>
  <c r="B95" i="3"/>
  <c r="N95" i="3" s="1"/>
  <c r="B88" i="3"/>
  <c r="C81" i="3"/>
  <c r="B81" i="3"/>
  <c r="N81" i="3" s="1"/>
  <c r="B102" i="3"/>
  <c r="Y142" i="4"/>
  <c r="C141" i="4"/>
  <c r="C140" i="4"/>
  <c r="H113" i="4"/>
  <c r="N88" i="3" l="1"/>
  <c r="N102" i="3"/>
  <c r="AB128" i="4"/>
  <c r="AC128" i="4" s="1"/>
  <c r="AB124" i="4"/>
  <c r="AC124" i="4" s="1"/>
  <c r="AB125" i="4"/>
  <c r="AC125" i="4" s="1"/>
  <c r="AB126" i="4"/>
  <c r="AC126" i="4" s="1"/>
  <c r="AB127" i="4"/>
  <c r="AC127" i="4" s="1"/>
  <c r="AB129" i="4"/>
  <c r="AC129" i="4" s="1"/>
  <c r="AB130" i="4"/>
  <c r="AC130" i="4" s="1"/>
  <c r="H77" i="4"/>
  <c r="T32" i="4"/>
  <c r="F23" i="4"/>
  <c r="D141" i="4"/>
  <c r="B149" i="4" s="1"/>
  <c r="E141" i="4"/>
  <c r="F141" i="4"/>
  <c r="B150" i="4" s="1"/>
  <c r="G141" i="4"/>
  <c r="H141" i="4"/>
  <c r="B151" i="4" s="1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C142" i="4"/>
  <c r="D142" i="4"/>
  <c r="E142" i="4"/>
  <c r="F142" i="4"/>
  <c r="G142" i="4"/>
  <c r="H142" i="4"/>
  <c r="I142" i="4"/>
  <c r="J142" i="4"/>
  <c r="D152" i="4" s="1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B142" i="4"/>
  <c r="D148" i="4" s="1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B131" i="4"/>
  <c r="C122" i="4"/>
  <c r="D122" i="4"/>
  <c r="E122" i="4"/>
  <c r="F122" i="4"/>
  <c r="G122" i="4"/>
  <c r="H122" i="4"/>
  <c r="I122" i="4"/>
  <c r="J122" i="4"/>
  <c r="K122" i="4"/>
  <c r="L122" i="4"/>
  <c r="M122" i="4"/>
  <c r="O122" i="4"/>
  <c r="Q122" i="4"/>
  <c r="R122" i="4"/>
  <c r="S122" i="4"/>
  <c r="T122" i="4"/>
  <c r="U122" i="4"/>
  <c r="V122" i="4"/>
  <c r="W122" i="4"/>
  <c r="X122" i="4"/>
  <c r="Y122" i="4"/>
  <c r="B122" i="4"/>
  <c r="C113" i="4"/>
  <c r="D113" i="4"/>
  <c r="E113" i="4"/>
  <c r="F113" i="4"/>
  <c r="G113" i="4"/>
  <c r="I113" i="4"/>
  <c r="J113" i="4"/>
  <c r="K113" i="4"/>
  <c r="L113" i="4"/>
  <c r="M113" i="4"/>
  <c r="O113" i="4"/>
  <c r="Q113" i="4"/>
  <c r="R113" i="4"/>
  <c r="S113" i="4"/>
  <c r="T113" i="4"/>
  <c r="U113" i="4"/>
  <c r="V113" i="4"/>
  <c r="W113" i="4"/>
  <c r="X113" i="4"/>
  <c r="Y113" i="4"/>
  <c r="B113" i="4"/>
  <c r="A123" i="4"/>
  <c r="A96" i="3" s="1"/>
  <c r="A114" i="4"/>
  <c r="A89" i="3" s="1"/>
  <c r="A105" i="4"/>
  <c r="A82" i="3" s="1"/>
  <c r="C204" i="2"/>
  <c r="D204" i="2"/>
  <c r="E204" i="2"/>
  <c r="F204" i="2"/>
  <c r="G204" i="2"/>
  <c r="H204" i="2"/>
  <c r="J204" i="2"/>
  <c r="K204" i="2"/>
  <c r="L204" i="2"/>
  <c r="M204" i="2"/>
  <c r="C205" i="2"/>
  <c r="D205" i="2"/>
  <c r="E205" i="2"/>
  <c r="F205" i="2"/>
  <c r="H205" i="2"/>
  <c r="I205" i="2"/>
  <c r="J205" i="2"/>
  <c r="K205" i="2"/>
  <c r="L205" i="2"/>
  <c r="M205" i="2"/>
  <c r="C206" i="2"/>
  <c r="D206" i="2"/>
  <c r="E206" i="2"/>
  <c r="F206" i="2"/>
  <c r="G206" i="2"/>
  <c r="H206" i="2"/>
  <c r="I206" i="2"/>
  <c r="J206" i="2"/>
  <c r="K206" i="2"/>
  <c r="L206" i="2"/>
  <c r="M206" i="2"/>
  <c r="C207" i="2"/>
  <c r="D207" i="2"/>
  <c r="E207" i="2"/>
  <c r="F207" i="2"/>
  <c r="G207" i="2"/>
  <c r="H207" i="2"/>
  <c r="I207" i="2"/>
  <c r="J207" i="2"/>
  <c r="K207" i="2"/>
  <c r="L207" i="2"/>
  <c r="M207" i="2"/>
  <c r="C208" i="2"/>
  <c r="G208" i="2"/>
  <c r="H208" i="2"/>
  <c r="I208" i="2"/>
  <c r="J208" i="2"/>
  <c r="K208" i="2"/>
  <c r="L208" i="2"/>
  <c r="M208" i="2"/>
  <c r="C209" i="2"/>
  <c r="D209" i="2"/>
  <c r="E209" i="2"/>
  <c r="F209" i="2"/>
  <c r="G209" i="2"/>
  <c r="H209" i="2"/>
  <c r="I209" i="2"/>
  <c r="J209" i="2"/>
  <c r="K209" i="2"/>
  <c r="L209" i="2"/>
  <c r="M209" i="2"/>
  <c r="C210" i="2"/>
  <c r="D210" i="2"/>
  <c r="E210" i="2"/>
  <c r="F210" i="2"/>
  <c r="G210" i="2"/>
  <c r="H210" i="2"/>
  <c r="I210" i="2"/>
  <c r="J210" i="2"/>
  <c r="K210" i="2"/>
  <c r="L210" i="2"/>
  <c r="M210" i="2"/>
  <c r="B210" i="2"/>
  <c r="B209" i="2"/>
  <c r="B207" i="2"/>
  <c r="B206" i="2"/>
  <c r="B205" i="2"/>
  <c r="B204" i="2"/>
  <c r="D152" i="2"/>
  <c r="D151" i="2"/>
  <c r="A151" i="2"/>
  <c r="A152" i="2"/>
  <c r="D161" i="2"/>
  <c r="A161" i="2"/>
  <c r="D160" i="2"/>
  <c r="A160" i="2"/>
  <c r="D159" i="2"/>
  <c r="A159" i="2"/>
  <c r="D158" i="2"/>
  <c r="A158" i="2"/>
  <c r="D157" i="2"/>
  <c r="A157" i="2"/>
  <c r="A147" i="2"/>
  <c r="D150" i="2"/>
  <c r="D153" i="2"/>
  <c r="D154" i="2"/>
  <c r="D155" i="2"/>
  <c r="D156" i="2"/>
  <c r="D149" i="2"/>
  <c r="A156" i="2"/>
  <c r="C131" i="2"/>
  <c r="D131" i="2"/>
  <c r="E131" i="2"/>
  <c r="F131" i="2"/>
  <c r="G131" i="2"/>
  <c r="H131" i="2"/>
  <c r="I131" i="2"/>
  <c r="J131" i="2"/>
  <c r="K131" i="2"/>
  <c r="L131" i="2"/>
  <c r="M131" i="2"/>
  <c r="C122" i="2"/>
  <c r="D122" i="2"/>
  <c r="E122" i="2"/>
  <c r="F122" i="2"/>
  <c r="G122" i="2"/>
  <c r="J122" i="2"/>
  <c r="K122" i="2"/>
  <c r="L122" i="2"/>
  <c r="M122" i="2"/>
  <c r="B122" i="2"/>
  <c r="C113" i="2"/>
  <c r="D113" i="2"/>
  <c r="E113" i="2"/>
  <c r="F113" i="2"/>
  <c r="G113" i="2"/>
  <c r="K113" i="2"/>
  <c r="L113" i="2"/>
  <c r="M113" i="2"/>
  <c r="B113" i="2"/>
  <c r="B104" i="2"/>
  <c r="N115" i="2"/>
  <c r="N116" i="2"/>
  <c r="L17" i="5" s="1"/>
  <c r="N117" i="2"/>
  <c r="N118" i="2"/>
  <c r="L19" i="5" s="1"/>
  <c r="N120" i="2"/>
  <c r="L21" i="5" s="1"/>
  <c r="N121" i="2"/>
  <c r="L22" i="5" s="1"/>
  <c r="N124" i="2"/>
  <c r="N125" i="2"/>
  <c r="N17" i="5" s="1"/>
  <c r="N126" i="2"/>
  <c r="N127" i="2"/>
  <c r="N19" i="5" s="1"/>
  <c r="N128" i="2"/>
  <c r="N20" i="5" s="1"/>
  <c r="N129" i="2"/>
  <c r="N21" i="5" s="1"/>
  <c r="N130" i="2"/>
  <c r="N22" i="5" s="1"/>
  <c r="N107" i="2"/>
  <c r="J17" i="5" s="1"/>
  <c r="N108" i="2"/>
  <c r="N109" i="2"/>
  <c r="J19" i="5" s="1"/>
  <c r="N110" i="2"/>
  <c r="J20" i="5" s="1"/>
  <c r="N111" i="2"/>
  <c r="J21" i="5" s="1"/>
  <c r="N112" i="2"/>
  <c r="J22" i="5" s="1"/>
  <c r="N106" i="2"/>
  <c r="N97" i="2"/>
  <c r="B33" i="1"/>
  <c r="C31" i="5" s="1"/>
  <c r="B34" i="1"/>
  <c r="C32" i="5" s="1"/>
  <c r="B35" i="1"/>
  <c r="C33" i="5" s="1"/>
  <c r="B36" i="1"/>
  <c r="C34" i="5" s="1"/>
  <c r="B37" i="1"/>
  <c r="C35" i="5" s="1"/>
  <c r="B38" i="1"/>
  <c r="C36" i="5" s="1"/>
  <c r="B39" i="1"/>
  <c r="C37" i="5" s="1"/>
  <c r="B40" i="1"/>
  <c r="C38" i="5" s="1"/>
  <c r="B41" i="1"/>
  <c r="C39" i="5" s="1"/>
  <c r="B42" i="1"/>
  <c r="C40" i="5" s="1"/>
  <c r="B43" i="1"/>
  <c r="C41" i="5" s="1"/>
  <c r="B44" i="1"/>
  <c r="C42" i="5" s="1"/>
  <c r="B45" i="1"/>
  <c r="C43" i="5" s="1"/>
  <c r="B32" i="1"/>
  <c r="C30" i="5" s="1"/>
  <c r="B31" i="1"/>
  <c r="C29" i="5" s="1"/>
  <c r="AC16" i="1"/>
  <c r="AC17" i="1"/>
  <c r="AC18" i="1"/>
  <c r="AC19" i="1"/>
  <c r="AC20" i="1"/>
  <c r="AC21" i="1"/>
  <c r="AB8" i="1"/>
  <c r="AC8" i="1"/>
  <c r="AB9" i="1"/>
  <c r="AC9" i="1"/>
  <c r="AC10" i="1"/>
  <c r="AB11" i="1"/>
  <c r="AC11" i="1"/>
  <c r="AC12" i="1"/>
  <c r="AC13" i="1"/>
  <c r="AC14" i="1"/>
  <c r="AC15" i="1"/>
  <c r="I59" i="2"/>
  <c r="L211" i="2" l="1"/>
  <c r="K211" i="2"/>
  <c r="J211" i="2"/>
  <c r="AB22" i="1"/>
  <c r="H211" i="2"/>
  <c r="C211" i="2"/>
  <c r="F211" i="2"/>
  <c r="G211" i="2"/>
  <c r="I211" i="2"/>
  <c r="E160" i="2"/>
  <c r="N18" i="5"/>
  <c r="B160" i="2"/>
  <c r="N16" i="5"/>
  <c r="AB97" i="4"/>
  <c r="AC97" i="4" s="1"/>
  <c r="B159" i="2"/>
  <c r="L16" i="5"/>
  <c r="E159" i="2"/>
  <c r="L18" i="5"/>
  <c r="E158" i="2"/>
  <c r="J18" i="5"/>
  <c r="B158" i="2"/>
  <c r="J16" i="5"/>
  <c r="N113" i="2"/>
  <c r="B157" i="2"/>
  <c r="H16" i="5"/>
  <c r="AB120" i="4"/>
  <c r="AC120" i="4" s="1"/>
  <c r="AB117" i="4"/>
  <c r="AC117" i="4" s="1"/>
  <c r="AB118" i="4"/>
  <c r="AC118" i="4" s="1"/>
  <c r="AB116" i="4"/>
  <c r="AC116" i="4" s="1"/>
  <c r="AB115" i="4"/>
  <c r="AC115" i="4" s="1"/>
  <c r="AB121" i="4"/>
  <c r="AC121" i="4" s="1"/>
  <c r="AB119" i="4"/>
  <c r="AC119" i="4" s="1"/>
  <c r="AB109" i="4"/>
  <c r="AC109" i="4" s="1"/>
  <c r="AB110" i="4"/>
  <c r="AC110" i="4" s="1"/>
  <c r="AB108" i="4"/>
  <c r="AC108" i="4" s="1"/>
  <c r="AB112" i="4"/>
  <c r="AC112" i="4" s="1"/>
  <c r="AB111" i="4"/>
  <c r="AC111" i="4" s="1"/>
  <c r="AB107" i="4"/>
  <c r="AC107" i="4" s="1"/>
  <c r="AB106" i="4"/>
  <c r="AC106" i="4" s="1"/>
  <c r="AB131" i="4"/>
  <c r="AC131" i="4" s="1"/>
  <c r="AC44" i="1"/>
  <c r="AC45" i="1"/>
  <c r="AC43" i="1"/>
  <c r="N122" i="2"/>
  <c r="N131" i="2"/>
  <c r="AC42" i="1"/>
  <c r="AC40" i="1"/>
  <c r="AC41" i="1"/>
  <c r="G112" i="3"/>
  <c r="N23" i="5" l="1"/>
  <c r="D42" i="5" s="1"/>
  <c r="AB122" i="4"/>
  <c r="AC122" i="4" s="1"/>
  <c r="AB113" i="4"/>
  <c r="AC113" i="4" s="1"/>
  <c r="M95" i="4"/>
  <c r="E77" i="2" l="1"/>
  <c r="E23" i="2"/>
  <c r="E50" i="2"/>
  <c r="I86" i="4"/>
  <c r="D140" i="2" l="1"/>
  <c r="S77" i="4"/>
  <c r="X23" i="4"/>
  <c r="M14" i="2"/>
  <c r="L14" i="2"/>
  <c r="L23" i="2"/>
  <c r="Z46" i="1" l="1"/>
  <c r="M41" i="2"/>
  <c r="M23" i="2"/>
  <c r="M68" i="2"/>
  <c r="M32" i="2"/>
  <c r="L32" i="2"/>
  <c r="B158" i="4" l="1"/>
  <c r="V140" i="4"/>
  <c r="V104" i="4"/>
  <c r="V95" i="4"/>
  <c r="V86" i="4"/>
  <c r="V77" i="4"/>
  <c r="V68" i="4"/>
  <c r="V59" i="4"/>
  <c r="V50" i="4"/>
  <c r="V41" i="4"/>
  <c r="V32" i="4"/>
  <c r="V23" i="4"/>
  <c r="B140" i="4"/>
  <c r="D158" i="4"/>
  <c r="B156" i="4"/>
  <c r="B157" i="4"/>
  <c r="C158" i="4"/>
  <c r="X140" i="4"/>
  <c r="W140" i="4"/>
  <c r="U140" i="4"/>
  <c r="T140" i="4"/>
  <c r="S140" i="4"/>
  <c r="R140" i="4"/>
  <c r="Q140" i="4"/>
  <c r="O140" i="4"/>
  <c r="L140" i="4"/>
  <c r="K140" i="4"/>
  <c r="J140" i="4"/>
  <c r="I140" i="4"/>
  <c r="H140" i="4"/>
  <c r="G140" i="4"/>
  <c r="F140" i="4"/>
  <c r="E140" i="4"/>
  <c r="D140" i="4"/>
  <c r="A132" i="4"/>
  <c r="A103" i="3" s="1"/>
  <c r="B104" i="4"/>
  <c r="P19" i="5"/>
  <c r="K140" i="2"/>
  <c r="F140" i="2"/>
  <c r="E140" i="2"/>
  <c r="C140" i="2"/>
  <c r="P22" i="5"/>
  <c r="P21" i="5"/>
  <c r="P18" i="5" l="1"/>
  <c r="AB137" i="4"/>
  <c r="AC137" i="4" s="1"/>
  <c r="AB136" i="4"/>
  <c r="AC136" i="4" s="1"/>
  <c r="AB138" i="4"/>
  <c r="AC138" i="4" s="1"/>
  <c r="AB135" i="4"/>
  <c r="AC135" i="4" s="1"/>
  <c r="AB134" i="4"/>
  <c r="AC134" i="4" s="1"/>
  <c r="AB133" i="4"/>
  <c r="AC133" i="4" s="1"/>
  <c r="AB140" i="4" l="1"/>
  <c r="AC140" i="4" s="1"/>
  <c r="E46" i="1" l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U46" i="1"/>
  <c r="V46" i="1"/>
  <c r="W46" i="1"/>
  <c r="X46" i="1"/>
  <c r="L22" i="1"/>
  <c r="I22" i="1"/>
  <c r="D22" i="1"/>
  <c r="E22" i="1"/>
  <c r="F22" i="1"/>
  <c r="G22" i="1"/>
  <c r="H22" i="1"/>
  <c r="J22" i="1"/>
  <c r="K22" i="1"/>
  <c r="O22" i="1"/>
  <c r="V22" i="1"/>
  <c r="W22" i="1"/>
  <c r="X22" i="1"/>
  <c r="Y22" i="1"/>
  <c r="Z22" i="1"/>
  <c r="B109" i="3"/>
  <c r="N108" i="3"/>
  <c r="N106" i="3"/>
  <c r="N105" i="3"/>
  <c r="AC22" i="1" l="1"/>
  <c r="C104" i="4"/>
  <c r="D104" i="4"/>
  <c r="E104" i="4"/>
  <c r="F104" i="4"/>
  <c r="G104" i="4"/>
  <c r="H104" i="4"/>
  <c r="I104" i="4"/>
  <c r="J104" i="4"/>
  <c r="K104" i="4"/>
  <c r="L104" i="4"/>
  <c r="M104" i="4"/>
  <c r="O104" i="4"/>
  <c r="Q104" i="4"/>
  <c r="R104" i="4"/>
  <c r="S104" i="4"/>
  <c r="T104" i="4"/>
  <c r="U104" i="4"/>
  <c r="W104" i="4"/>
  <c r="X104" i="4"/>
  <c r="Y104" i="4"/>
  <c r="A96" i="4"/>
  <c r="A75" i="3" s="1"/>
  <c r="N99" i="2"/>
  <c r="N98" i="2"/>
  <c r="H17" i="5" s="1"/>
  <c r="M104" i="2"/>
  <c r="L104" i="2"/>
  <c r="K104" i="2"/>
  <c r="G104" i="2"/>
  <c r="E104" i="2"/>
  <c r="D104" i="2"/>
  <c r="C104" i="2"/>
  <c r="N103" i="2"/>
  <c r="H22" i="5" s="1"/>
  <c r="N102" i="2"/>
  <c r="H21" i="5" s="1"/>
  <c r="N100" i="2"/>
  <c r="H19" i="5" s="1"/>
  <c r="AB104" i="4" l="1"/>
  <c r="AC104" i="4" s="1"/>
  <c r="E157" i="2"/>
  <c r="H18" i="5"/>
  <c r="D7" i="5"/>
  <c r="D12" i="5"/>
  <c r="D11" i="5"/>
  <c r="D10" i="5"/>
  <c r="D9" i="5"/>
  <c r="D8" i="5"/>
  <c r="AB102" i="4"/>
  <c r="AC102" i="4" s="1"/>
  <c r="AB101" i="4"/>
  <c r="AC101" i="4" s="1"/>
  <c r="AB103" i="4"/>
  <c r="AC103" i="4" s="1"/>
  <c r="AB99" i="4"/>
  <c r="AC99" i="4" s="1"/>
  <c r="AB98" i="4"/>
  <c r="AC98" i="4" s="1"/>
  <c r="AB100" i="4"/>
  <c r="AC100" i="4" s="1"/>
  <c r="D13" i="5" l="1"/>
  <c r="G23" i="2" l="1"/>
  <c r="AE40" i="1" l="1"/>
  <c r="AE42" i="1"/>
  <c r="AE43" i="1"/>
  <c r="AE45" i="1"/>
  <c r="AE41" i="1"/>
  <c r="AE44" i="1"/>
  <c r="AE31" i="1"/>
  <c r="AE39" i="1"/>
  <c r="AE38" i="1"/>
  <c r="AE32" i="1"/>
  <c r="AE35" i="1"/>
  <c r="AE34" i="1"/>
  <c r="AE33" i="1"/>
  <c r="AE37" i="1"/>
  <c r="AE36" i="1"/>
  <c r="AE46" i="1" l="1"/>
  <c r="AD7" i="1"/>
  <c r="J23" i="4"/>
  <c r="AD19" i="1" l="1"/>
  <c r="AD21" i="1"/>
  <c r="AD16" i="1"/>
  <c r="AD18" i="1"/>
  <c r="AD20" i="1"/>
  <c r="AD17" i="1"/>
  <c r="AD9" i="1"/>
  <c r="AD11" i="1"/>
  <c r="AD13" i="1"/>
  <c r="AD15" i="1"/>
  <c r="AD10" i="1"/>
  <c r="AD14" i="1"/>
  <c r="AD8" i="1"/>
  <c r="AD12" i="1"/>
  <c r="I95" i="4"/>
  <c r="H86" i="4"/>
  <c r="I77" i="4"/>
  <c r="I68" i="4"/>
  <c r="H68" i="4"/>
  <c r="I59" i="4"/>
  <c r="H59" i="4"/>
  <c r="I50" i="4"/>
  <c r="H50" i="4"/>
  <c r="I41" i="4"/>
  <c r="H41" i="4"/>
  <c r="I32" i="4"/>
  <c r="H32" i="4"/>
  <c r="I23" i="4"/>
  <c r="H23" i="4"/>
  <c r="H14" i="4"/>
  <c r="B23" i="4"/>
  <c r="C23" i="4"/>
  <c r="D23" i="4"/>
  <c r="E23" i="4"/>
  <c r="G23" i="4"/>
  <c r="K23" i="4"/>
  <c r="L23" i="4"/>
  <c r="M23" i="4"/>
  <c r="N23" i="4"/>
  <c r="O23" i="4"/>
  <c r="P23" i="4"/>
  <c r="Q23" i="4"/>
  <c r="S23" i="4"/>
  <c r="T23" i="4"/>
  <c r="U23" i="4"/>
  <c r="W23" i="4"/>
  <c r="Y23" i="4"/>
  <c r="E14" i="4" l="1"/>
  <c r="AB23" i="4" l="1"/>
  <c r="AC23" i="4" s="1"/>
  <c r="N20" i="2"/>
  <c r="AC39" i="1" l="1"/>
  <c r="N46" i="2" l="1"/>
  <c r="L9" i="5" s="1"/>
  <c r="J4" i="5"/>
  <c r="H4" i="5"/>
  <c r="F4" i="5"/>
  <c r="D4" i="5"/>
  <c r="Y95" i="4"/>
  <c r="X95" i="4"/>
  <c r="W95" i="4"/>
  <c r="U95" i="4"/>
  <c r="T95" i="4"/>
  <c r="D156" i="4"/>
  <c r="S95" i="4"/>
  <c r="R95" i="4"/>
  <c r="Q95" i="4"/>
  <c r="P95" i="4"/>
  <c r="O95" i="4"/>
  <c r="N95" i="4"/>
  <c r="K95" i="4"/>
  <c r="G95" i="4"/>
  <c r="F95" i="4"/>
  <c r="E95" i="4"/>
  <c r="D95" i="4"/>
  <c r="C95" i="4"/>
  <c r="A87" i="4"/>
  <c r="A78" i="4"/>
  <c r="A69" i="4"/>
  <c r="A60" i="4"/>
  <c r="A42" i="4"/>
  <c r="A51" i="4"/>
  <c r="A33" i="4"/>
  <c r="A24" i="4"/>
  <c r="A15" i="4"/>
  <c r="A6" i="4"/>
  <c r="D148" i="2"/>
  <c r="D147" i="2"/>
  <c r="A155" i="2"/>
  <c r="A154" i="2"/>
  <c r="A153" i="2"/>
  <c r="A150" i="2"/>
  <c r="A149" i="2"/>
  <c r="A148" i="2"/>
  <c r="K68" i="2"/>
  <c r="J68" i="2"/>
  <c r="I68" i="2"/>
  <c r="G68" i="2"/>
  <c r="F68" i="2"/>
  <c r="E68" i="2"/>
  <c r="D68" i="2"/>
  <c r="C68" i="2"/>
  <c r="B68" i="2"/>
  <c r="N67" i="2"/>
  <c r="P12" i="5" s="1"/>
  <c r="N66" i="2"/>
  <c r="P11" i="5" s="1"/>
  <c r="N64" i="2"/>
  <c r="P9" i="5" s="1"/>
  <c r="P8" i="5"/>
  <c r="N62" i="2"/>
  <c r="P7" i="5" s="1"/>
  <c r="P6" i="5"/>
  <c r="K32" i="2"/>
  <c r="G32" i="2"/>
  <c r="F32" i="2"/>
  <c r="E32" i="2"/>
  <c r="D32" i="2"/>
  <c r="C32" i="2"/>
  <c r="B32" i="2"/>
  <c r="K23" i="2"/>
  <c r="J23" i="2"/>
  <c r="H23" i="2"/>
  <c r="F23" i="2"/>
  <c r="D23" i="2"/>
  <c r="C23" i="2"/>
  <c r="B23" i="2"/>
  <c r="F10" i="5"/>
  <c r="N19" i="2"/>
  <c r="D50" i="2"/>
  <c r="C50" i="2"/>
  <c r="N49" i="2"/>
  <c r="L12" i="5" s="1"/>
  <c r="N48" i="2"/>
  <c r="L11" i="5" s="1"/>
  <c r="H14" i="2"/>
  <c r="G14" i="2"/>
  <c r="F14" i="2"/>
  <c r="E14" i="2"/>
  <c r="D14" i="2"/>
  <c r="B14" i="2"/>
  <c r="N23" i="2" l="1"/>
  <c r="N32" i="2"/>
  <c r="B149" i="2"/>
  <c r="B148" i="2"/>
  <c r="H11" i="5"/>
  <c r="A12" i="3"/>
  <c r="E149" i="2"/>
  <c r="A54" i="3"/>
  <c r="H10" i="5"/>
  <c r="A5" i="3"/>
  <c r="A61" i="3"/>
  <c r="H12" i="5"/>
  <c r="A19" i="3"/>
  <c r="A68" i="3"/>
  <c r="A26" i="3"/>
  <c r="F9" i="5"/>
  <c r="A40" i="3"/>
  <c r="H6" i="5"/>
  <c r="A33" i="3"/>
  <c r="H7" i="5"/>
  <c r="A47" i="3"/>
  <c r="F6" i="5"/>
  <c r="H8" i="5"/>
  <c r="E147" i="2"/>
  <c r="E153" i="2"/>
  <c r="B153" i="2"/>
  <c r="B50" i="2"/>
  <c r="N45" i="2"/>
  <c r="L8" i="5" s="1"/>
  <c r="AB88" i="4"/>
  <c r="AC88" i="4" s="1"/>
  <c r="N68" i="2"/>
  <c r="B95" i="4"/>
  <c r="W86" i="4"/>
  <c r="W77" i="4"/>
  <c r="W68" i="4"/>
  <c r="W50" i="4"/>
  <c r="W59" i="4"/>
  <c r="W41" i="4"/>
  <c r="W32" i="4"/>
  <c r="W14" i="4"/>
  <c r="V14" i="4"/>
  <c r="V143" i="4" s="1"/>
  <c r="V144" i="4" s="1"/>
  <c r="M86" i="2"/>
  <c r="L86" i="2"/>
  <c r="K86" i="2"/>
  <c r="J86" i="2"/>
  <c r="I86" i="2"/>
  <c r="H86" i="2"/>
  <c r="G86" i="2"/>
  <c r="F86" i="2"/>
  <c r="E86" i="2"/>
  <c r="D86" i="2"/>
  <c r="C86" i="2"/>
  <c r="B86" i="2"/>
  <c r="L59" i="2"/>
  <c r="L95" i="2"/>
  <c r="L41" i="2"/>
  <c r="W143" i="4" l="1"/>
  <c r="W144" i="4" s="1"/>
  <c r="E151" i="2"/>
  <c r="F12" i="5"/>
  <c r="F11" i="5"/>
  <c r="E148" i="2"/>
  <c r="F7" i="5"/>
  <c r="H9" i="5"/>
  <c r="F8" i="5"/>
  <c r="AB89" i="4"/>
  <c r="AC89" i="4" s="1"/>
  <c r="AB91" i="4"/>
  <c r="AC91" i="4" s="1"/>
  <c r="AB90" i="4"/>
  <c r="AC90" i="4" s="1"/>
  <c r="N86" i="2"/>
  <c r="H13" i="5" l="1"/>
  <c r="D31" i="5" s="1"/>
  <c r="F13" i="5"/>
  <c r="D30" i="5" s="1"/>
  <c r="B3" i="6"/>
  <c r="B4" i="6"/>
  <c r="B5" i="6"/>
  <c r="B6" i="6"/>
  <c r="B7" i="6"/>
  <c r="B8" i="6"/>
  <c r="B9" i="6"/>
  <c r="B10" i="6"/>
  <c r="B11" i="6"/>
  <c r="B12" i="6"/>
  <c r="N85" i="2"/>
  <c r="D22" i="5" s="1"/>
  <c r="N84" i="2"/>
  <c r="D21" i="5" s="1"/>
  <c r="N82" i="2"/>
  <c r="D19" i="5" s="1"/>
  <c r="N81" i="2"/>
  <c r="D18" i="5" s="1"/>
  <c r="N80" i="2"/>
  <c r="D17" i="5" s="1"/>
  <c r="N27" i="3"/>
  <c r="N28" i="3"/>
  <c r="B32" i="3"/>
  <c r="N31" i="3"/>
  <c r="E155" i="2" l="1"/>
  <c r="N30" i="3"/>
  <c r="N38" i="3" l="1"/>
  <c r="N35" i="3"/>
  <c r="B39" i="3"/>
  <c r="B46" i="3"/>
  <c r="N46" i="3" s="1"/>
  <c r="N45" i="3"/>
  <c r="N44" i="3"/>
  <c r="N43" i="3"/>
  <c r="N42" i="3"/>
  <c r="N41" i="3"/>
  <c r="B67" i="3"/>
  <c r="N66" i="3"/>
  <c r="N65" i="3"/>
  <c r="N64" i="3"/>
  <c r="N63" i="3"/>
  <c r="N62" i="3"/>
  <c r="B25" i="3"/>
  <c r="N25" i="3" s="1"/>
  <c r="N24" i="3"/>
  <c r="N23" i="3"/>
  <c r="N22" i="3"/>
  <c r="N21" i="3"/>
  <c r="N20" i="3"/>
  <c r="C5" i="6" l="1"/>
  <c r="C7" i="6"/>
  <c r="N67" i="3"/>
  <c r="C6" i="6" s="1"/>
  <c r="E154" i="4" l="1"/>
  <c r="E153" i="4"/>
  <c r="E152" i="4"/>
  <c r="E151" i="4"/>
  <c r="E150" i="4"/>
  <c r="E149" i="4"/>
  <c r="D150" i="4" l="1"/>
  <c r="D149" i="4"/>
  <c r="N59" i="3" l="1"/>
  <c r="E148" i="4" l="1"/>
  <c r="C149" i="4" l="1"/>
  <c r="C150" i="4"/>
  <c r="C151" i="4"/>
  <c r="B152" i="4"/>
  <c r="C152" i="4"/>
  <c r="C148" i="4"/>
  <c r="G86" i="4" l="1"/>
  <c r="G77" i="4"/>
  <c r="G68" i="4"/>
  <c r="G50" i="4"/>
  <c r="G59" i="4"/>
  <c r="G41" i="4"/>
  <c r="G32" i="4"/>
  <c r="G14" i="4"/>
  <c r="F86" i="4"/>
  <c r="F77" i="4"/>
  <c r="F68" i="4"/>
  <c r="F50" i="4"/>
  <c r="F59" i="4"/>
  <c r="F41" i="4"/>
  <c r="F32" i="4"/>
  <c r="F14" i="4"/>
  <c r="D112" i="3" l="1"/>
  <c r="F143" i="4"/>
  <c r="F144" i="4" s="1"/>
  <c r="G143" i="4"/>
  <c r="G144" i="4" s="1"/>
  <c r="N76" i="2"/>
  <c r="R12" i="5" s="1"/>
  <c r="C32" i="4"/>
  <c r="Y86" i="4" l="1"/>
  <c r="Y77" i="4"/>
  <c r="Y68" i="4"/>
  <c r="Y50" i="4"/>
  <c r="Y59" i="4"/>
  <c r="Y41" i="4"/>
  <c r="Y32" i="4"/>
  <c r="Y14" i="4"/>
  <c r="X86" i="4"/>
  <c r="X77" i="4"/>
  <c r="X68" i="4"/>
  <c r="X50" i="4"/>
  <c r="X59" i="4"/>
  <c r="X41" i="4"/>
  <c r="X32" i="4"/>
  <c r="X14" i="4"/>
  <c r="X143" i="4" l="1"/>
  <c r="X144" i="4" s="1"/>
  <c r="Y143" i="4"/>
  <c r="Y144" i="4" s="1"/>
  <c r="U86" i="4"/>
  <c r="U77" i="4"/>
  <c r="U68" i="4"/>
  <c r="U50" i="4"/>
  <c r="U59" i="4"/>
  <c r="U41" i="4"/>
  <c r="U32" i="4"/>
  <c r="U14" i="4"/>
  <c r="T86" i="4"/>
  <c r="T77" i="4"/>
  <c r="T68" i="4"/>
  <c r="T50" i="4"/>
  <c r="T59" i="4"/>
  <c r="T41" i="4"/>
  <c r="T14" i="4"/>
  <c r="T143" i="4" l="1"/>
  <c r="U143" i="4"/>
  <c r="U144" i="4" s="1"/>
  <c r="S86" i="4"/>
  <c r="S68" i="4"/>
  <c r="S50" i="4"/>
  <c r="S59" i="4"/>
  <c r="S41" i="4"/>
  <c r="S32" i="4"/>
  <c r="S14" i="4"/>
  <c r="R86" i="4"/>
  <c r="S143" i="4" l="1"/>
  <c r="S144" i="4" s="1"/>
  <c r="R77" i="4"/>
  <c r="R68" i="4"/>
  <c r="R50" i="4"/>
  <c r="R59" i="4"/>
  <c r="R41" i="4"/>
  <c r="R14" i="4"/>
  <c r="R143" i="4" l="1"/>
  <c r="R144" i="4" s="1"/>
  <c r="Q86" i="4"/>
  <c r="Q77" i="4"/>
  <c r="Q68" i="4"/>
  <c r="Q50" i="4"/>
  <c r="Q41" i="4"/>
  <c r="Q32" i="4"/>
  <c r="Q14" i="4"/>
  <c r="P86" i="4"/>
  <c r="P68" i="4"/>
  <c r="P50" i="4"/>
  <c r="P143" i="4" l="1"/>
  <c r="P144" i="4" s="1"/>
  <c r="Q143" i="4"/>
  <c r="Q144" i="4" s="1"/>
  <c r="O86" i="4"/>
  <c r="O77" i="4"/>
  <c r="O68" i="4"/>
  <c r="O50" i="4"/>
  <c r="O59" i="4"/>
  <c r="O41" i="4"/>
  <c r="O32" i="4"/>
  <c r="O14" i="4"/>
  <c r="N86" i="4"/>
  <c r="N50" i="4"/>
  <c r="O143" i="4" l="1"/>
  <c r="O144" i="4" s="1"/>
  <c r="N143" i="4" l="1"/>
  <c r="N144" i="4" s="1"/>
  <c r="M86" i="4"/>
  <c r="M77" i="4"/>
  <c r="M68" i="4"/>
  <c r="M50" i="4"/>
  <c r="M59" i="4"/>
  <c r="M41" i="4"/>
  <c r="M32" i="4"/>
  <c r="M14" i="4"/>
  <c r="L86" i="4"/>
  <c r="L77" i="4"/>
  <c r="L68" i="4"/>
  <c r="L50" i="4"/>
  <c r="L59" i="4"/>
  <c r="L41" i="4"/>
  <c r="L32" i="4"/>
  <c r="L14" i="4"/>
  <c r="M143" i="4" l="1"/>
  <c r="M144" i="4" s="1"/>
  <c r="K86" i="4"/>
  <c r="K77" i="4"/>
  <c r="K68" i="4"/>
  <c r="K50" i="4"/>
  <c r="K59" i="4"/>
  <c r="K41" i="4"/>
  <c r="K32" i="4"/>
  <c r="K14" i="4"/>
  <c r="J86" i="4"/>
  <c r="J68" i="4"/>
  <c r="J50" i="4"/>
  <c r="J59" i="4"/>
  <c r="J41" i="4"/>
  <c r="J32" i="4"/>
  <c r="J14" i="4"/>
  <c r="K143" i="4" l="1"/>
  <c r="K144" i="4" s="1"/>
  <c r="I14" i="4"/>
  <c r="I143" i="4" s="1"/>
  <c r="I144" i="4" s="1"/>
  <c r="D151" i="4" l="1"/>
  <c r="AB85" i="4"/>
  <c r="AB84" i="4"/>
  <c r="AB83" i="4"/>
  <c r="AB82" i="4"/>
  <c r="AB80" i="4"/>
  <c r="AB79" i="4"/>
  <c r="AB76" i="4"/>
  <c r="AB73" i="4"/>
  <c r="AB72" i="4"/>
  <c r="AB70" i="4"/>
  <c r="AB49" i="4"/>
  <c r="AB46" i="4"/>
  <c r="AB45" i="4"/>
  <c r="AB44" i="4"/>
  <c r="AB43" i="4"/>
  <c r="AB55" i="4"/>
  <c r="AB37" i="4"/>
  <c r="AC37" i="4" s="1"/>
  <c r="AB31" i="4"/>
  <c r="AC31" i="4" s="1"/>
  <c r="AB30" i="4"/>
  <c r="AC30" i="4" s="1"/>
  <c r="AB26" i="4"/>
  <c r="AC26" i="4" s="1"/>
  <c r="AB21" i="4"/>
  <c r="AC21" i="4" s="1"/>
  <c r="AB20" i="4"/>
  <c r="AC20" i="4" s="1"/>
  <c r="AB19" i="4"/>
  <c r="AC19" i="4" s="1"/>
  <c r="AB18" i="4"/>
  <c r="AC18" i="4" s="1"/>
  <c r="AB17" i="4"/>
  <c r="AC17" i="4" s="1"/>
  <c r="AB16" i="4"/>
  <c r="AC16" i="4" s="1"/>
  <c r="AB13" i="4"/>
  <c r="AC13" i="4" s="1"/>
  <c r="AB11" i="4"/>
  <c r="AC11" i="4" s="1"/>
  <c r="AB8" i="4"/>
  <c r="AC8" i="4" s="1"/>
  <c r="AB142" i="4" l="1"/>
  <c r="AB141" i="4"/>
  <c r="AC141" i="4" s="1"/>
  <c r="AB27" i="4"/>
  <c r="AC27" i="4" s="1"/>
  <c r="AD46" i="1"/>
  <c r="AB75" i="4"/>
  <c r="AB71" i="4"/>
  <c r="AB47" i="4"/>
  <c r="AB48" i="4"/>
  <c r="AB54" i="4"/>
  <c r="AC54" i="4" s="1"/>
  <c r="AB53" i="4"/>
  <c r="AB56" i="4"/>
  <c r="AC56" i="4" s="1"/>
  <c r="AB58" i="4"/>
  <c r="AB35" i="4"/>
  <c r="AC35" i="4" s="1"/>
  <c r="AB29" i="4"/>
  <c r="AC29" i="4" s="1"/>
  <c r="AB22" i="4"/>
  <c r="AC22" i="4" s="1"/>
  <c r="AB12" i="4"/>
  <c r="AC12" i="4" s="1"/>
  <c r="AB9" i="4"/>
  <c r="AC9" i="4" s="1"/>
  <c r="AB7" i="4"/>
  <c r="AC7" i="4" s="1"/>
  <c r="AB34" i="4"/>
  <c r="AC34" i="4" s="1"/>
  <c r="E86" i="4" l="1"/>
  <c r="E77" i="4"/>
  <c r="E68" i="4"/>
  <c r="E50" i="4"/>
  <c r="E59" i="4"/>
  <c r="E41" i="4"/>
  <c r="E32" i="4"/>
  <c r="D86" i="4"/>
  <c r="D77" i="4"/>
  <c r="D68" i="4"/>
  <c r="D50" i="4"/>
  <c r="D59" i="4"/>
  <c r="D41" i="4"/>
  <c r="D32" i="4"/>
  <c r="D14" i="4"/>
  <c r="E143" i="4" l="1"/>
  <c r="E144" i="4" s="1"/>
  <c r="D143" i="4"/>
  <c r="D144" i="4" s="1"/>
  <c r="N73" i="3"/>
  <c r="N70" i="3"/>
  <c r="N52" i="3"/>
  <c r="N51" i="3"/>
  <c r="N50" i="3"/>
  <c r="N49" i="3"/>
  <c r="N48" i="3"/>
  <c r="N56" i="3"/>
  <c r="N17" i="3"/>
  <c r="N16" i="3"/>
  <c r="N15" i="3"/>
  <c r="N14" i="3"/>
  <c r="N13" i="3"/>
  <c r="M112" i="3"/>
  <c r="F112" i="3" l="1"/>
  <c r="E112" i="3"/>
  <c r="J112" i="3"/>
  <c r="H112" i="3"/>
  <c r="B86" i="4"/>
  <c r="B50" i="4"/>
  <c r="B59" i="4"/>
  <c r="B41" i="4"/>
  <c r="B32" i="4"/>
  <c r="B14" i="4"/>
  <c r="B59" i="2"/>
  <c r="D59" i="2"/>
  <c r="E59" i="2"/>
  <c r="G59" i="2"/>
  <c r="K59" i="2"/>
  <c r="M59" i="2"/>
  <c r="B95" i="2"/>
  <c r="D95" i="2"/>
  <c r="E95" i="2"/>
  <c r="K95" i="2"/>
  <c r="B41" i="2"/>
  <c r="D41" i="2"/>
  <c r="E41" i="2"/>
  <c r="F41" i="2"/>
  <c r="G41" i="2"/>
  <c r="I41" i="2"/>
  <c r="K41" i="2"/>
  <c r="B77" i="2"/>
  <c r="B143" i="2" l="1"/>
  <c r="E143" i="2"/>
  <c r="E144" i="2" s="1"/>
  <c r="B144" i="2"/>
  <c r="B77" i="4"/>
  <c r="B68" i="4"/>
  <c r="B143" i="4" l="1"/>
  <c r="B144" i="4" s="1"/>
  <c r="B150" i="2"/>
  <c r="J6" i="5"/>
  <c r="AC38" i="1" l="1"/>
  <c r="AC33" i="1"/>
  <c r="AC36" i="1"/>
  <c r="AC34" i="1"/>
  <c r="AC35" i="1"/>
  <c r="AC37" i="1"/>
  <c r="AC46" i="1" l="1"/>
  <c r="D153" i="4"/>
  <c r="C159" i="4" l="1"/>
  <c r="C157" i="4"/>
  <c r="C156" i="4"/>
  <c r="C155" i="4"/>
  <c r="C154" i="4"/>
  <c r="C153" i="4"/>
  <c r="AD22" i="1" l="1"/>
  <c r="B153" i="4" l="1"/>
  <c r="N10" i="3" l="1"/>
  <c r="N8" i="3"/>
  <c r="N7" i="3"/>
  <c r="N111" i="3" s="1"/>
  <c r="C15" i="6" l="1"/>
  <c r="B74" i="3" l="1"/>
  <c r="B53" i="3" l="1"/>
  <c r="B60" i="3"/>
  <c r="AB67" i="4"/>
  <c r="AB66" i="4"/>
  <c r="AB65" i="4"/>
  <c r="AB64" i="4"/>
  <c r="AC142" i="4"/>
  <c r="AB62" i="4"/>
  <c r="N53" i="3" l="1"/>
  <c r="AB63" i="4"/>
  <c r="AB61" i="4"/>
  <c r="AB10" i="4"/>
  <c r="AC10" i="4" s="1"/>
  <c r="C3" i="6" l="1"/>
  <c r="C59" i="4"/>
  <c r="AB59" i="4" s="1"/>
  <c r="C41" i="4"/>
  <c r="AB41" i="4" s="1"/>
  <c r="AC41" i="4" s="1"/>
  <c r="AB32" i="4"/>
  <c r="C68" i="4"/>
  <c r="AB68" i="4" s="1"/>
  <c r="C77" i="4"/>
  <c r="C86" i="4"/>
  <c r="AB86" i="4" s="1"/>
  <c r="C50" i="4"/>
  <c r="C14" i="4"/>
  <c r="C143" i="4" l="1"/>
  <c r="C144" i="4" s="1"/>
  <c r="AB50" i="4"/>
  <c r="AB14" i="4" l="1"/>
  <c r="AC14" i="4" s="1"/>
  <c r="B154" i="4" l="1"/>
  <c r="B155" i="4"/>
  <c r="B159" i="4"/>
  <c r="B160" i="4" s="1"/>
  <c r="D154" i="4"/>
  <c r="D155" i="4"/>
  <c r="D157" i="4"/>
  <c r="D159" i="4"/>
  <c r="D160" i="4" s="1"/>
  <c r="N91" i="2" l="1"/>
  <c r="F19" i="5" s="1"/>
  <c r="N94" i="2" l="1"/>
  <c r="F22" i="5" s="1"/>
  <c r="N90" i="2"/>
  <c r="F18" i="5" s="1"/>
  <c r="E156" i="2" l="1"/>
  <c r="N38" i="2"/>
  <c r="J10" i="5" l="1"/>
  <c r="N35" i="2"/>
  <c r="N36" i="2"/>
  <c r="N37" i="2"/>
  <c r="N39" i="2"/>
  <c r="N40" i="2"/>
  <c r="N72" i="2"/>
  <c r="R8" i="5" s="1"/>
  <c r="N73" i="2"/>
  <c r="R9" i="5" s="1"/>
  <c r="N75" i="2"/>
  <c r="R11" i="5" s="1"/>
  <c r="J11" i="5" l="1"/>
  <c r="J12" i="5"/>
  <c r="J9" i="5"/>
  <c r="J7" i="5"/>
  <c r="E154" i="2"/>
  <c r="E150" i="2"/>
  <c r="J8" i="5"/>
  <c r="N93" i="2"/>
  <c r="F21" i="5" s="1"/>
  <c r="J13" i="5" l="1"/>
  <c r="AB57" i="4"/>
  <c r="AC57" i="4" s="1"/>
  <c r="AC55" i="4"/>
  <c r="AC53" i="4"/>
  <c r="C95" i="2"/>
  <c r="AC58" i="4" l="1"/>
  <c r="AC52" i="4" l="1"/>
  <c r="AC59" i="4"/>
  <c r="H95" i="4" l="1"/>
  <c r="H143" i="4" s="1"/>
  <c r="H144" i="4" s="1"/>
  <c r="AB94" i="4"/>
  <c r="AC94" i="4" s="1"/>
  <c r="L95" i="4"/>
  <c r="L143" i="4" s="1"/>
  <c r="L144" i="4" s="1"/>
  <c r="AB93" i="4"/>
  <c r="AC93" i="4" s="1"/>
  <c r="AB25" i="4"/>
  <c r="AC25" i="4" s="1"/>
  <c r="AB28" i="4"/>
  <c r="AC28" i="4" s="1"/>
  <c r="C41" i="2"/>
  <c r="D77" i="2"/>
  <c r="C77" i="2"/>
  <c r="D143" i="2" l="1"/>
  <c r="D144" i="2" s="1"/>
  <c r="AC32" i="4"/>
  <c r="N41" i="2"/>
  <c r="AB38" i="4"/>
  <c r="AC38" i="4" s="1"/>
  <c r="AB39" i="4"/>
  <c r="AC39" i="4" s="1"/>
  <c r="AB40" i="4"/>
  <c r="AC40" i="4" s="1"/>
  <c r="AB36" i="4"/>
  <c r="AC36" i="4" s="1"/>
  <c r="C112" i="3" l="1"/>
  <c r="C59" i="2"/>
  <c r="C143" i="2" l="1"/>
  <c r="C144" i="2" s="1"/>
  <c r="B18" i="3"/>
  <c r="N18" i="3" s="1"/>
  <c r="B11" i="3"/>
  <c r="B112" i="3" l="1"/>
  <c r="C10" i="6"/>
  <c r="C4" i="6" l="1"/>
  <c r="E159" i="4" l="1"/>
  <c r="E155" i="4"/>
  <c r="E156" i="4"/>
  <c r="E157" i="4"/>
  <c r="E158" i="4"/>
  <c r="AC72" i="4" l="1"/>
  <c r="AC71" i="4"/>
  <c r="AC70" i="4"/>
  <c r="AC85" i="4"/>
  <c r="AC84" i="4"/>
  <c r="AC83" i="4"/>
  <c r="AC82" i="4"/>
  <c r="AB81" i="4"/>
  <c r="AC81" i="4" s="1"/>
  <c r="AC80" i="4"/>
  <c r="AC79" i="4"/>
  <c r="AC49" i="4"/>
  <c r="AC48" i="4"/>
  <c r="AC47" i="4"/>
  <c r="AC46" i="4"/>
  <c r="AC44" i="4"/>
  <c r="AC43" i="4"/>
  <c r="AC45" i="4" l="1"/>
  <c r="AC86" i="4" l="1"/>
  <c r="N52" i="2" l="1"/>
  <c r="N6" i="5" l="1"/>
  <c r="B152" i="2"/>
  <c r="N53" i="2"/>
  <c r="N7" i="5" s="1"/>
  <c r="N55" i="2" l="1"/>
  <c r="N9" i="5" s="1"/>
  <c r="N54" i="2"/>
  <c r="N8" i="5" l="1"/>
  <c r="N142" i="2"/>
  <c r="E152" i="2"/>
  <c r="N58" i="2"/>
  <c r="N12" i="5" s="1"/>
  <c r="N57" i="2"/>
  <c r="N11" i="5" s="1"/>
  <c r="D32" i="5" l="1"/>
  <c r="AC64" i="4"/>
  <c r="AC62" i="4" l="1"/>
  <c r="AC63" i="4"/>
  <c r="D29" i="5" l="1"/>
  <c r="AC75" i="4" l="1"/>
  <c r="AC76" i="4"/>
  <c r="AC73" i="4"/>
  <c r="AC66" i="4" l="1"/>
  <c r="AC67" i="4" l="1"/>
  <c r="N83" i="2" l="1"/>
  <c r="D20" i="5" s="1"/>
  <c r="AC65" i="4"/>
  <c r="AC61" i="4" l="1"/>
  <c r="AC68" i="4"/>
  <c r="AC50" i="4" l="1"/>
  <c r="N79" i="2" l="1"/>
  <c r="D16" i="5" s="1"/>
  <c r="J23" i="5" l="1"/>
  <c r="D40" i="5" s="1"/>
  <c r="B155" i="2"/>
  <c r="J77" i="4" l="1"/>
  <c r="AB74" i="4" l="1"/>
  <c r="AC74" i="4" s="1"/>
  <c r="J95" i="4"/>
  <c r="J143" i="4" s="1"/>
  <c r="J144" i="4" s="1"/>
  <c r="AB77" i="4" l="1"/>
  <c r="AC77" i="4" s="1"/>
  <c r="AB92" i="4" l="1"/>
  <c r="AC92" i="4" s="1"/>
  <c r="AB143" i="4" l="1"/>
  <c r="AB95" i="4"/>
  <c r="AC95" i="4" s="1"/>
  <c r="AC143" i="4" l="1"/>
  <c r="N37" i="3" l="1"/>
  <c r="N72" i="3"/>
  <c r="N58" i="3" l="1"/>
  <c r="M95" i="2"/>
  <c r="F95" i="2" l="1"/>
  <c r="F77" i="2" l="1"/>
  <c r="F50" i="2"/>
  <c r="N47" i="2" l="1"/>
  <c r="L10" i="5" s="1"/>
  <c r="G50" i="2"/>
  <c r="G77" i="2" l="1"/>
  <c r="N92" i="2" l="1"/>
  <c r="F20" i="5" s="1"/>
  <c r="G95" i="2"/>
  <c r="G140" i="2" l="1"/>
  <c r="G143" i="2" l="1"/>
  <c r="G144" i="2"/>
  <c r="H50" i="2"/>
  <c r="H77" i="2"/>
  <c r="N89" i="2"/>
  <c r="F17" i="5" s="1"/>
  <c r="H95" i="2"/>
  <c r="H143" i="2" l="1"/>
  <c r="H144" i="2" s="1"/>
  <c r="P17" i="5"/>
  <c r="I50" i="2" l="1"/>
  <c r="I95" i="2" l="1"/>
  <c r="I143" i="2" s="1"/>
  <c r="I144" i="2" l="1"/>
  <c r="N107" i="3" l="1"/>
  <c r="N36" i="3"/>
  <c r="N29" i="3" l="1"/>
  <c r="N32" i="3"/>
  <c r="C12" i="6" l="1"/>
  <c r="N71" i="3"/>
  <c r="N57" i="3" l="1"/>
  <c r="I112" i="3" l="1"/>
  <c r="J50" i="2"/>
  <c r="N88" i="2" l="1"/>
  <c r="F16" i="5" s="1"/>
  <c r="F23" i="5" s="1"/>
  <c r="D38" i="5" s="1"/>
  <c r="J95" i="2"/>
  <c r="N95" i="2" s="1"/>
  <c r="J143" i="2" l="1"/>
  <c r="J144" i="2" s="1"/>
  <c r="B156" i="2"/>
  <c r="N44" i="2"/>
  <c r="L7" i="5" s="1"/>
  <c r="K50" i="2"/>
  <c r="N71" i="2" l="1"/>
  <c r="R7" i="5" s="1"/>
  <c r="K77" i="2"/>
  <c r="K143" i="2" l="1"/>
  <c r="K144" i="2" s="1"/>
  <c r="L50" i="2"/>
  <c r="L77" i="2" l="1"/>
  <c r="L140" i="2" l="1"/>
  <c r="L143" i="2" l="1"/>
  <c r="L144" i="2" s="1"/>
  <c r="N34" i="3"/>
  <c r="N110" i="3" s="1"/>
  <c r="N39" i="3"/>
  <c r="N60" i="3" l="1"/>
  <c r="C11" i="6" l="1"/>
  <c r="C9" i="6"/>
  <c r="C14" i="6"/>
  <c r="C18" i="6" s="1"/>
  <c r="L112" i="3"/>
  <c r="N74" i="3" l="1"/>
  <c r="N112" i="3" s="1"/>
  <c r="C8" i="6" l="1"/>
  <c r="O109" i="3" l="1"/>
  <c r="O55" i="3"/>
  <c r="O52" i="3"/>
  <c r="O62" i="3"/>
  <c r="O71" i="3"/>
  <c r="O58" i="3"/>
  <c r="O105" i="3"/>
  <c r="O74" i="3"/>
  <c r="O9" i="3"/>
  <c r="O37" i="3"/>
  <c r="O23" i="3"/>
  <c r="O44" i="3"/>
  <c r="O8" i="3"/>
  <c r="O22" i="3"/>
  <c r="O13" i="3"/>
  <c r="O50" i="3"/>
  <c r="O56" i="3"/>
  <c r="O57" i="3"/>
  <c r="O36" i="3"/>
  <c r="O42" i="3"/>
  <c r="O18" i="3"/>
  <c r="O16" i="3"/>
  <c r="O10" i="3"/>
  <c r="O49" i="3"/>
  <c r="O107" i="3"/>
  <c r="O28" i="3"/>
  <c r="O39" i="3"/>
  <c r="O106" i="3"/>
  <c r="O30" i="3"/>
  <c r="O51" i="3"/>
  <c r="O24" i="3"/>
  <c r="O104" i="3"/>
  <c r="O20" i="3"/>
  <c r="O48" i="3"/>
  <c r="O43" i="3"/>
  <c r="O41" i="3"/>
  <c r="O38" i="3"/>
  <c r="O45" i="3"/>
  <c r="O60" i="3"/>
  <c r="O46" i="3"/>
  <c r="O72" i="3"/>
  <c r="O98" i="3"/>
  <c r="O92" i="3"/>
  <c r="O80" i="3"/>
  <c r="O81" i="3"/>
  <c r="O76" i="3"/>
  <c r="O69" i="3"/>
  <c r="O97" i="3"/>
  <c r="O90" i="3"/>
  <c r="O91" i="3"/>
  <c r="O77" i="3"/>
  <c r="O101" i="3"/>
  <c r="O100" i="3"/>
  <c r="O78" i="3"/>
  <c r="O86" i="3"/>
  <c r="O85" i="3"/>
  <c r="O87" i="3"/>
  <c r="O83" i="3"/>
  <c r="O88" i="3"/>
  <c r="O79" i="3"/>
  <c r="O84" i="3"/>
  <c r="O94" i="3"/>
  <c r="O99" i="3"/>
  <c r="O93" i="3"/>
  <c r="O66" i="3"/>
  <c r="O70" i="3"/>
  <c r="O6" i="3"/>
  <c r="O95" i="3"/>
  <c r="O11" i="3"/>
  <c r="O102" i="3"/>
  <c r="O34" i="3"/>
  <c r="O7" i="3"/>
  <c r="O108" i="3"/>
  <c r="O73" i="3"/>
  <c r="O65" i="3"/>
  <c r="O59" i="3"/>
  <c r="O27" i="3"/>
  <c r="O67" i="3"/>
  <c r="O29" i="3"/>
  <c r="O31" i="3"/>
  <c r="O64" i="3"/>
  <c r="O32" i="3"/>
  <c r="O21" i="3"/>
  <c r="O53" i="3"/>
  <c r="O63" i="3"/>
  <c r="O15" i="3"/>
  <c r="O17" i="3"/>
  <c r="O25" i="3"/>
  <c r="O14" i="3"/>
  <c r="O35" i="3"/>
  <c r="O111" i="3" l="1"/>
  <c r="O112" i="3"/>
  <c r="O110" i="3"/>
  <c r="N43" i="2"/>
  <c r="N141" i="2" s="1"/>
  <c r="M50" i="2"/>
  <c r="N50" i="2"/>
  <c r="L6" i="5" l="1"/>
  <c r="L13" i="5" s="1"/>
  <c r="D33" i="5" s="1"/>
  <c r="B151" i="2"/>
  <c r="D23" i="5"/>
  <c r="D37" i="5" s="1"/>
  <c r="R6" i="5"/>
  <c r="M77" i="2"/>
  <c r="B154" i="2" l="1"/>
  <c r="N77" i="2"/>
  <c r="M140" i="2" l="1"/>
  <c r="N140" i="2" s="1"/>
  <c r="M143" i="2" l="1"/>
  <c r="M144" i="2" s="1"/>
  <c r="P16" i="5"/>
  <c r="B161" i="2"/>
  <c r="N119" i="2" l="1"/>
  <c r="N74" i="2"/>
  <c r="N65" i="2"/>
  <c r="E208" i="2" l="1"/>
  <c r="E211" i="2" s="1"/>
  <c r="L20" i="5"/>
  <c r="L23" i="5" s="1"/>
  <c r="D41" i="5" s="1"/>
  <c r="D208" i="2"/>
  <c r="D211" i="2" s="1"/>
  <c r="P20" i="5"/>
  <c r="P23" i="5" s="1"/>
  <c r="D43" i="5" s="1"/>
  <c r="R10" i="5"/>
  <c r="R13" i="5" s="1"/>
  <c r="D36" i="5" s="1"/>
  <c r="B208" i="2"/>
  <c r="B211" i="2" s="1"/>
  <c r="P10" i="5"/>
  <c r="P13" i="5" s="1"/>
  <c r="D35" i="5" s="1"/>
  <c r="AB144" i="4" l="1"/>
  <c r="AC144" i="4" s="1"/>
  <c r="AB139" i="4"/>
  <c r="AC139" i="4" s="1"/>
  <c r="N56" i="2"/>
  <c r="N10" i="5" s="1"/>
  <c r="F59" i="2"/>
  <c r="N59" i="2" s="1"/>
  <c r="N101" i="2"/>
  <c r="H20" i="5"/>
  <c r="H23" i="5" s="1"/>
  <c r="D39" i="5" s="1"/>
  <c r="F104" i="2"/>
  <c r="F143" i="2" s="1"/>
  <c r="F144" i="2" s="1"/>
  <c r="N104" i="2"/>
  <c r="N143" i="2" l="1"/>
  <c r="N13" i="5"/>
  <c r="D34" i="5" s="1"/>
  <c r="O13" i="2"/>
  <c r="O89" i="2"/>
  <c r="G17" i="5" s="1"/>
  <c r="O126" i="2"/>
  <c r="O18" i="5" s="1"/>
  <c r="O97" i="2"/>
  <c r="I16" i="5" s="1"/>
  <c r="O84" i="2"/>
  <c r="E21" i="5" s="1"/>
  <c r="O58" i="2"/>
  <c r="O12" i="5" s="1"/>
  <c r="O138" i="2"/>
  <c r="Q21" i="5" s="1"/>
  <c r="O29" i="2"/>
  <c r="I10" i="5" s="1"/>
  <c r="O57" i="2"/>
  <c r="O11" i="5" s="1"/>
  <c r="O43" i="2"/>
  <c r="M6" i="5" s="1"/>
  <c r="O34" i="2"/>
  <c r="K6" i="5" s="1"/>
  <c r="O139" i="2"/>
  <c r="Q22" i="5" s="1"/>
  <c r="O64" i="2"/>
  <c r="Q9" i="5" s="1"/>
  <c r="O38" i="2"/>
  <c r="K10" i="5" s="1"/>
  <c r="O9" i="2"/>
  <c r="O37" i="2"/>
  <c r="K9" i="5" s="1"/>
  <c r="O21" i="2"/>
  <c r="G11" i="5" s="1"/>
  <c r="O72" i="2"/>
  <c r="S8" i="5" s="1"/>
  <c r="D44" i="5"/>
  <c r="E39" i="5" s="1"/>
  <c r="O63" i="2"/>
  <c r="Q8" i="5" s="1"/>
  <c r="O30" i="2"/>
  <c r="I11" i="5" s="1"/>
  <c r="O91" i="2"/>
  <c r="G19" i="5" s="1"/>
  <c r="O103" i="2"/>
  <c r="I22" i="5" s="1"/>
  <c r="O102" i="2"/>
  <c r="I21" i="5" s="1"/>
  <c r="O119" i="2"/>
  <c r="M20" i="5" s="1"/>
  <c r="O76" i="2"/>
  <c r="S12" i="5" s="1"/>
  <c r="O81" i="2"/>
  <c r="E18" i="5" s="1"/>
  <c r="O46" i="2"/>
  <c r="M9" i="5" s="1"/>
  <c r="O134" i="2"/>
  <c r="Q17" i="5" s="1"/>
  <c r="O118" i="2"/>
  <c r="M19" i="5" s="1"/>
  <c r="O111" i="2"/>
  <c r="K21" i="5" s="1"/>
  <c r="O71" i="2"/>
  <c r="S7" i="5" s="1"/>
  <c r="O19" i="2"/>
  <c r="G9" i="5" s="1"/>
  <c r="O129" i="2"/>
  <c r="O21" i="5" s="1"/>
  <c r="O31" i="2"/>
  <c r="I12" i="5" s="1"/>
  <c r="O67" i="2"/>
  <c r="Q12" i="5" s="1"/>
  <c r="O108" i="2"/>
  <c r="K18" i="5" s="1"/>
  <c r="O75" i="2"/>
  <c r="S11" i="5" s="1"/>
  <c r="O136" i="2"/>
  <c r="Q19" i="5" s="1"/>
  <c r="O8" i="2"/>
  <c r="E7" i="5" s="1"/>
  <c r="E12" i="5"/>
  <c r="O137" i="2"/>
  <c r="Q20" i="5" s="1"/>
  <c r="O121" i="2"/>
  <c r="M22" i="5" s="1"/>
  <c r="O120" i="2"/>
  <c r="M21" i="5" s="1"/>
  <c r="O135" i="2"/>
  <c r="Q18" i="5" s="1"/>
  <c r="O45" i="2"/>
  <c r="M8" i="5" s="1"/>
  <c r="O99" i="2"/>
  <c r="I18" i="5" s="1"/>
  <c r="O44" i="2"/>
  <c r="M7" i="5" s="1"/>
  <c r="O35" i="2"/>
  <c r="K7" i="5" s="1"/>
  <c r="O79" i="2"/>
  <c r="O70" i="2"/>
  <c r="O115" i="2"/>
  <c r="O16" i="2"/>
  <c r="O52" i="2"/>
  <c r="E8" i="5"/>
  <c r="O20" i="2"/>
  <c r="G10" i="5" s="1"/>
  <c r="O17" i="2"/>
  <c r="G7" i="5" s="1"/>
  <c r="O98" i="2"/>
  <c r="I17" i="5" s="1"/>
  <c r="O130" i="2"/>
  <c r="O22" i="5" s="1"/>
  <c r="O54" i="2"/>
  <c r="O8" i="5" s="1"/>
  <c r="O40" i="2"/>
  <c r="K12" i="5" s="1"/>
  <c r="O127" i="2"/>
  <c r="O19" i="5" s="1"/>
  <c r="O110" i="2"/>
  <c r="K20" i="5" s="1"/>
  <c r="O90" i="2"/>
  <c r="G18" i="5" s="1"/>
  <c r="O74" i="2"/>
  <c r="S10" i="5" s="1"/>
  <c r="O18" i="2"/>
  <c r="G8" i="5" s="1"/>
  <c r="O55" i="2"/>
  <c r="O9" i="5" s="1"/>
  <c r="O48" i="2"/>
  <c r="M11" i="5" s="1"/>
  <c r="O101" i="2"/>
  <c r="I20" i="5" s="1"/>
  <c r="O124" i="2"/>
  <c r="O16" i="5" s="1"/>
  <c r="O61" i="2"/>
  <c r="O7" i="2"/>
  <c r="O93" i="2"/>
  <c r="G21" i="5" s="1"/>
  <c r="O66" i="2"/>
  <c r="Q11" i="5" s="1"/>
  <c r="O100" i="2"/>
  <c r="I19" i="5" s="1"/>
  <c r="O109" i="2"/>
  <c r="K19" i="5" s="1"/>
  <c r="O125" i="2"/>
  <c r="O17" i="5" s="1"/>
  <c r="O22" i="2"/>
  <c r="G12" i="5" s="1"/>
  <c r="O53" i="2"/>
  <c r="O7" i="5" s="1"/>
  <c r="O116" i="2"/>
  <c r="M17" i="5" s="1"/>
  <c r="O28" i="2"/>
  <c r="I9" i="5" s="1"/>
  <c r="O26" i="2"/>
  <c r="I7" i="5" s="1"/>
  <c r="O62" i="2"/>
  <c r="Q7" i="5" s="1"/>
  <c r="O83" i="2"/>
  <c r="E20" i="5" s="1"/>
  <c r="O47" i="2"/>
  <c r="M10" i="5" s="1"/>
  <c r="O73" i="2"/>
  <c r="S9" i="5" s="1"/>
  <c r="O82" i="2"/>
  <c r="E19" i="5" s="1"/>
  <c r="O80" i="2"/>
  <c r="E17" i="5" s="1"/>
  <c r="O10" i="2"/>
  <c r="E9" i="5" s="1"/>
  <c r="O39" i="2"/>
  <c r="K11" i="5" s="1"/>
  <c r="O112" i="2"/>
  <c r="K22" i="5" s="1"/>
  <c r="O36" i="2"/>
  <c r="K8" i="5" s="1"/>
  <c r="O11" i="2"/>
  <c r="E10" i="5" s="1"/>
  <c r="O65" i="2"/>
  <c r="Q10" i="5" s="1"/>
  <c r="O85" i="2"/>
  <c r="E22" i="5" s="1"/>
  <c r="O117" i="2"/>
  <c r="M18" i="5" s="1"/>
  <c r="O27" i="2"/>
  <c r="I8" i="5" s="1"/>
  <c r="O128" i="2"/>
  <c r="O20" i="5" s="1"/>
  <c r="O56" i="2"/>
  <c r="O10" i="5" s="1"/>
  <c r="O12" i="2"/>
  <c r="E11" i="5" s="1"/>
  <c r="O49" i="2"/>
  <c r="M12" i="5" s="1"/>
  <c r="O131" i="2"/>
  <c r="O107" i="2"/>
  <c r="K17" i="5" s="1"/>
  <c r="O94" i="2"/>
  <c r="G22" i="5" s="1"/>
  <c r="O133" i="2"/>
  <c r="O88" i="2"/>
  <c r="O106" i="2"/>
  <c r="O92" i="2" l="1"/>
  <c r="G20" i="5" s="1"/>
  <c r="O14" i="2"/>
  <c r="O25" i="2"/>
  <c r="I6" i="5" s="1"/>
  <c r="N144" i="2"/>
  <c r="M13" i="5"/>
  <c r="E6" i="5"/>
  <c r="E13" i="5" s="1"/>
  <c r="O141" i="2"/>
  <c r="O41" i="2"/>
  <c r="O142" i="2"/>
  <c r="G16" i="5"/>
  <c r="G23" i="5" s="1"/>
  <c r="O95" i="2"/>
  <c r="Q6" i="5"/>
  <c r="Q13" i="5" s="1"/>
  <c r="O68" i="2"/>
  <c r="O23" i="2"/>
  <c r="G6" i="5"/>
  <c r="G13" i="5" s="1"/>
  <c r="O23" i="5"/>
  <c r="O122" i="2"/>
  <c r="M16" i="5"/>
  <c r="M23" i="5" s="1"/>
  <c r="O32" i="2"/>
  <c r="E42" i="5"/>
  <c r="E36" i="5"/>
  <c r="E41" i="5"/>
  <c r="E34" i="5"/>
  <c r="E32" i="5"/>
  <c r="E40" i="5"/>
  <c r="E30" i="5"/>
  <c r="E31" i="5"/>
  <c r="E29" i="5"/>
  <c r="E43" i="5"/>
  <c r="E33" i="5"/>
  <c r="E35" i="5"/>
  <c r="E37" i="5"/>
  <c r="E38" i="5"/>
  <c r="K16" i="5"/>
  <c r="K23" i="5" s="1"/>
  <c r="O113" i="2"/>
  <c r="O59" i="2"/>
  <c r="O6" i="5"/>
  <c r="O13" i="5" s="1"/>
  <c r="O86" i="2"/>
  <c r="E16" i="5"/>
  <c r="E23" i="5" s="1"/>
  <c r="Q16" i="5"/>
  <c r="Q23" i="5" s="1"/>
  <c r="O140" i="2"/>
  <c r="O50" i="2"/>
  <c r="I23" i="5"/>
  <c r="S6" i="5"/>
  <c r="S13" i="5" s="1"/>
  <c r="O77" i="2"/>
  <c r="K13" i="5"/>
  <c r="I13" i="5"/>
  <c r="O104" i="2"/>
  <c r="E44" i="5" l="1"/>
  <c r="O143" i="2"/>
  <c r="O144" i="2" s="1"/>
</calcChain>
</file>

<file path=xl/sharedStrings.xml><?xml version="1.0" encoding="utf-8"?>
<sst xmlns="http://schemas.openxmlformats.org/spreadsheetml/2006/main" count="1408" uniqueCount="117">
  <si>
    <t>LINEA NAVIERA</t>
  </si>
  <si>
    <t>ENERO</t>
  </si>
  <si>
    <t>FEBRERO</t>
  </si>
  <si>
    <t>MARZO</t>
  </si>
  <si>
    <t>ABRIL</t>
  </si>
  <si>
    <t xml:space="preserve">MAYO </t>
  </si>
  <si>
    <t>JUNIO</t>
  </si>
  <si>
    <t>JULIO</t>
  </si>
  <si>
    <t>AGOSTO</t>
  </si>
  <si>
    <t>SEPTIEMBRE</t>
  </si>
  <si>
    <t>TOTAL</t>
  </si>
  <si>
    <t>CONTS</t>
  </si>
  <si>
    <t>TEUS</t>
  </si>
  <si>
    <t>TOTALES</t>
  </si>
  <si>
    <t>MOVIMIENTOS DE CONTENEDORES/TEUS POR LINEA NAVIERA</t>
  </si>
  <si>
    <t>%</t>
  </si>
  <si>
    <t>PROM TEUS</t>
  </si>
  <si>
    <t>ENE</t>
  </si>
  <si>
    <t>FEB</t>
  </si>
  <si>
    <t>MAR</t>
  </si>
  <si>
    <t>ABR</t>
  </si>
  <si>
    <t>MAY</t>
  </si>
  <si>
    <t>JUN</t>
  </si>
  <si>
    <t>JUL</t>
  </si>
  <si>
    <t>MAYO</t>
  </si>
  <si>
    <t>VAR %</t>
  </si>
  <si>
    <t>VAR TEUS</t>
  </si>
  <si>
    <t>COMPARATIVO DE TEUS POR NAVIERA</t>
  </si>
  <si>
    <t>AGO</t>
  </si>
  <si>
    <t>SEP</t>
  </si>
  <si>
    <t>OCTUBRE</t>
  </si>
  <si>
    <t>NOVIEMBRE</t>
  </si>
  <si>
    <t>DICIEMBRE</t>
  </si>
  <si>
    <t>OCT</t>
  </si>
  <si>
    <t>NOV</t>
  </si>
  <si>
    <t>DIC</t>
  </si>
  <si>
    <t>ACUM.</t>
  </si>
  <si>
    <t>IMPO (LL)</t>
  </si>
  <si>
    <t>IMPO (V)</t>
  </si>
  <si>
    <t>EXPO (LL)</t>
  </si>
  <si>
    <t>EXPO (V)</t>
  </si>
  <si>
    <t>TRASBORDOS (IMP)</t>
  </si>
  <si>
    <t>TRASBORDOS (EXP)</t>
  </si>
  <si>
    <t>REACOMODOS</t>
  </si>
  <si>
    <t>APL</t>
  </si>
  <si>
    <t>TOTAL ACUMULADO</t>
  </si>
  <si>
    <t>IMPO LLENOS</t>
  </si>
  <si>
    <t>EXPO LLENOS</t>
  </si>
  <si>
    <t>PART</t>
  </si>
  <si>
    <t>COMPARATIVO POR TIPO DE TRAFICO POR NAVIERA (TEUS)</t>
  </si>
  <si>
    <t>TOTAL SIN REACOMODOS</t>
  </si>
  <si>
    <t>MES</t>
  </si>
  <si>
    <t>Sin Reacomodos</t>
  </si>
  <si>
    <t xml:space="preserve"> </t>
  </si>
  <si>
    <t>MSC</t>
  </si>
  <si>
    <t>HMM</t>
  </si>
  <si>
    <t>CMA</t>
  </si>
  <si>
    <t>COS</t>
  </si>
  <si>
    <t>ONE</t>
  </si>
  <si>
    <t>EMC</t>
  </si>
  <si>
    <t>WHL</t>
  </si>
  <si>
    <t>*TEU's</t>
  </si>
  <si>
    <t>Naviera</t>
  </si>
  <si>
    <t>TEU's</t>
  </si>
  <si>
    <t>% de movimiento</t>
  </si>
  <si>
    <t>*Con reacomodos</t>
  </si>
  <si>
    <t>OOCL</t>
  </si>
  <si>
    <t xml:space="preserve">HLCL  </t>
  </si>
  <si>
    <t>PARTICIPACIÓN POR TIPO DE TRAFICO POR NAVIERA (TEUS)</t>
  </si>
  <si>
    <t>TOTAL ACUMULADO                          (SIN REESTIBAS)</t>
  </si>
  <si>
    <t>TRANSBORDOS</t>
  </si>
  <si>
    <t>EXPORTACIÓN</t>
  </si>
  <si>
    <t>IMPORTACIÓN</t>
  </si>
  <si>
    <t>KKK</t>
  </si>
  <si>
    <t>ENE 2023</t>
  </si>
  <si>
    <t>FEB 2023</t>
  </si>
  <si>
    <t>MAR 2023</t>
  </si>
  <si>
    <t>ABR 2023</t>
  </si>
  <si>
    <t>MAY 2023</t>
  </si>
  <si>
    <t>JUN 2023</t>
  </si>
  <si>
    <t>JUL 2023</t>
  </si>
  <si>
    <t>AGO 2023</t>
  </si>
  <si>
    <t>SEP 2023</t>
  </si>
  <si>
    <t>OCT 2023</t>
  </si>
  <si>
    <t>NOV 2023</t>
  </si>
  <si>
    <t>DIC 2023</t>
  </si>
  <si>
    <t>EXPO (LL) '23</t>
  </si>
  <si>
    <t>IMPO (LL) '23</t>
  </si>
  <si>
    <t>ACUM/23</t>
  </si>
  <si>
    <t>2023</t>
  </si>
  <si>
    <t>2024</t>
  </si>
  <si>
    <t>HSD</t>
  </si>
  <si>
    <t>OTH</t>
  </si>
  <si>
    <t>NYK</t>
  </si>
  <si>
    <t>MOL</t>
  </si>
  <si>
    <t>HLCL</t>
  </si>
  <si>
    <t>OOLC</t>
  </si>
  <si>
    <t>ENE 2024</t>
  </si>
  <si>
    <t>FEB 2024</t>
  </si>
  <si>
    <t>MAR 2024</t>
  </si>
  <si>
    <t>ABR 2024</t>
  </si>
  <si>
    <t>MAY 2024</t>
  </si>
  <si>
    <t>JUN 2024</t>
  </si>
  <si>
    <t>JUL 2024</t>
  </si>
  <si>
    <t>AGO 2024</t>
  </si>
  <si>
    <t>SEP 2024</t>
  </si>
  <si>
    <t>OCT 2024</t>
  </si>
  <si>
    <t>NOV 2024</t>
  </si>
  <si>
    <t>DIC 2024</t>
  </si>
  <si>
    <t>ACUM/24</t>
  </si>
  <si>
    <t>IMPO (LL) '24</t>
  </si>
  <si>
    <t>EXPO (LL) '24</t>
  </si>
  <si>
    <t>2023 vs 2024</t>
  </si>
  <si>
    <t>CONTENEDORES REFRIGERADOS POR NAVIERA (FEUS)</t>
  </si>
  <si>
    <t>DICIEMBRE  2024</t>
  </si>
  <si>
    <t>DICIEMBRE 2024 VS 2023</t>
  </si>
  <si>
    <t>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</si>
</sst>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(* #,##0_);_(* \(#,##0\);_(* &quot;-&quot;??_);_(@_)"/>
    <numFmt numFmtId="167" formatCode="0.000%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name val="Montserrat"/>
    </font>
    <font>
      <b/>
      <sz val="11"/>
      <name val="Montserrat"/>
    </font>
    <font>
      <b/>
      <sz val="12"/>
      <name val="Montserrat"/>
    </font>
    <font>
      <sz val="12"/>
      <name val="Montserrat"/>
    </font>
    <font>
      <b/>
      <sz val="12"/>
      <color theme="0"/>
      <name val="Montserrat"/>
    </font>
    <font>
      <b/>
      <sz val="12"/>
      <color indexed="9"/>
      <name val="Montserrat"/>
    </font>
    <font>
      <b/>
      <sz val="12"/>
      <color rgb="FFFF0000"/>
      <name val="Montserrat"/>
    </font>
    <font>
      <sz val="12"/>
      <color rgb="FFFF0000"/>
      <name val="Montserrat"/>
    </font>
    <font>
      <b/>
      <sz val="12"/>
      <color theme="1"/>
      <name val="Montserrat"/>
    </font>
    <font>
      <sz val="12"/>
      <color theme="1"/>
      <name val="Century Gothic"/>
      <family val="2"/>
    </font>
    <font>
      <sz val="12"/>
      <color theme="1"/>
      <name val="Montserrat"/>
    </font>
    <font>
      <sz val="8"/>
      <name val="Arial"/>
      <family val="2"/>
    </font>
    <font>
      <sz val="12"/>
      <color theme="0"/>
      <name val="Montserrat"/>
    </font>
    <font>
      <b/>
      <sz val="12"/>
      <color theme="1"/>
      <name val="Source Sans Pro"/>
      <family val="2"/>
    </font>
    <font>
      <sz val="12"/>
      <color theme="1"/>
      <name val="Source Sans Pro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rgb="FFDDC9A3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rgb="FFBC955C"/>
        <bgColor indexed="64"/>
      </patternFill>
    </fill>
    <fill>
      <patternFill patternType="solid">
        <fgColor rgb="FFDDC9A3"/>
        <bgColor rgb="FF000000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12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8" fillId="4" borderId="0" xfId="0" applyFont="1" applyFill="1"/>
    <xf numFmtId="0" fontId="6" fillId="0" borderId="0" xfId="0" applyFont="1" applyAlignment="1">
      <alignment horizontal="center"/>
    </xf>
    <xf numFmtId="0" fontId="5" fillId="0" borderId="0" xfId="0" applyFont="1"/>
    <xf numFmtId="9" fontId="5" fillId="0" borderId="0" xfId="2" applyFont="1"/>
    <xf numFmtId="0" fontId="6" fillId="0" borderId="0" xfId="0" applyFont="1"/>
    <xf numFmtId="0" fontId="5" fillId="4" borderId="0" xfId="0" applyFont="1" applyFill="1"/>
    <xf numFmtId="0" fontId="6" fillId="4" borderId="0" xfId="0" applyFont="1" applyFill="1"/>
    <xf numFmtId="0" fontId="6" fillId="4" borderId="0" xfId="0" applyFont="1" applyFill="1" applyAlignment="1">
      <alignment horizontal="center"/>
    </xf>
    <xf numFmtId="1" fontId="5" fillId="4" borderId="0" xfId="0" applyNumberFormat="1" applyFont="1" applyFill="1"/>
    <xf numFmtId="43" fontId="5" fillId="4" borderId="0" xfId="0" applyNumberFormat="1" applyFont="1" applyFill="1"/>
    <xf numFmtId="164" fontId="5" fillId="4" borderId="0" xfId="0" applyNumberFormat="1" applyFont="1" applyFill="1"/>
    <xf numFmtId="9" fontId="5" fillId="4" borderId="0" xfId="2" applyFont="1" applyFill="1"/>
    <xf numFmtId="164" fontId="6" fillId="4" borderId="0" xfId="1" applyNumberFormat="1" applyFont="1" applyFill="1" applyBorder="1" applyAlignment="1">
      <alignment horizontal="right"/>
    </xf>
    <xf numFmtId="165" fontId="7" fillId="3" borderId="2" xfId="2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166" fontId="7" fillId="0" borderId="12" xfId="1" applyNumberFormat="1" applyFont="1" applyFill="1" applyBorder="1" applyAlignment="1">
      <alignment horizontal="right" vertical="center"/>
    </xf>
    <xf numFmtId="166" fontId="7" fillId="0" borderId="12" xfId="1" applyNumberFormat="1" applyFont="1" applyFill="1" applyBorder="1" applyAlignment="1">
      <alignment horizontal="center" vertical="center"/>
    </xf>
    <xf numFmtId="166" fontId="7" fillId="0" borderId="11" xfId="1" applyNumberFormat="1" applyFont="1" applyFill="1" applyBorder="1" applyAlignment="1">
      <alignment horizontal="center" vertical="center"/>
    </xf>
    <xf numFmtId="166" fontId="7" fillId="2" borderId="11" xfId="1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166" fontId="7" fillId="0" borderId="3" xfId="1" applyNumberFormat="1" applyFont="1" applyFill="1" applyBorder="1" applyAlignment="1">
      <alignment horizontal="center" vertical="center"/>
    </xf>
    <xf numFmtId="166" fontId="7" fillId="0" borderId="5" xfId="1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166" fontId="7" fillId="0" borderId="14" xfId="1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166" fontId="7" fillId="2" borderId="12" xfId="1" applyNumberFormat="1" applyFont="1" applyFill="1" applyBorder="1" applyAlignment="1">
      <alignment horizontal="center" vertical="center"/>
    </xf>
    <xf numFmtId="166" fontId="8" fillId="4" borderId="0" xfId="0" applyNumberFormat="1" applyFont="1" applyFill="1"/>
    <xf numFmtId="0" fontId="7" fillId="0" borderId="61" xfId="0" applyFont="1" applyBorder="1" applyAlignment="1">
      <alignment vertical="center"/>
    </xf>
    <xf numFmtId="0" fontId="7" fillId="0" borderId="56" xfId="0" applyFont="1" applyBorder="1" applyAlignment="1">
      <alignment vertical="center"/>
    </xf>
    <xf numFmtId="0" fontId="8" fillId="4" borderId="0" xfId="3" applyFont="1" applyFill="1"/>
    <xf numFmtId="0" fontId="8" fillId="0" borderId="0" xfId="0" applyFont="1" applyAlignment="1">
      <alignment vertical="center"/>
    </xf>
    <xf numFmtId="166" fontId="7" fillId="5" borderId="40" xfId="1" applyNumberFormat="1" applyFont="1" applyFill="1" applyBorder="1" applyAlignment="1">
      <alignment horizontal="center" vertical="center"/>
    </xf>
    <xf numFmtId="166" fontId="7" fillId="5" borderId="30" xfId="1" applyNumberFormat="1" applyFont="1" applyFill="1" applyBorder="1" applyAlignment="1">
      <alignment horizontal="center" vertical="center"/>
    </xf>
    <xf numFmtId="0" fontId="7" fillId="0" borderId="50" xfId="0" applyFont="1" applyBorder="1" applyAlignment="1">
      <alignment vertical="center"/>
    </xf>
    <xf numFmtId="166" fontId="7" fillId="0" borderId="43" xfId="1" applyNumberFormat="1" applyFont="1" applyFill="1" applyBorder="1" applyAlignment="1">
      <alignment horizontal="right" vertical="center"/>
    </xf>
    <xf numFmtId="164" fontId="7" fillId="0" borderId="42" xfId="1" applyNumberFormat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0" fontId="7" fillId="0" borderId="51" xfId="0" applyFont="1" applyBorder="1" applyAlignment="1">
      <alignment vertical="center"/>
    </xf>
    <xf numFmtId="166" fontId="7" fillId="0" borderId="44" xfId="1" applyNumberFormat="1" applyFont="1" applyFill="1" applyBorder="1" applyAlignment="1">
      <alignment horizontal="center" vertical="center"/>
    </xf>
    <xf numFmtId="166" fontId="7" fillId="0" borderId="45" xfId="1" applyNumberFormat="1" applyFont="1" applyFill="1" applyBorder="1" applyAlignment="1">
      <alignment horizontal="center" vertical="center"/>
    </xf>
    <xf numFmtId="164" fontId="7" fillId="0" borderId="37" xfId="1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0" fontId="7" fillId="3" borderId="43" xfId="2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0" fontId="7" fillId="3" borderId="45" xfId="2" applyNumberFormat="1" applyFont="1" applyFill="1" applyBorder="1" applyAlignment="1">
      <alignment horizontal="center" vertical="center"/>
    </xf>
    <xf numFmtId="166" fontId="7" fillId="3" borderId="42" xfId="1" applyNumberFormat="1" applyFont="1" applyFill="1" applyBorder="1" applyAlignment="1">
      <alignment horizontal="center" vertical="center"/>
    </xf>
    <xf numFmtId="0" fontId="13" fillId="0" borderId="61" xfId="0" applyFont="1" applyBorder="1" applyAlignment="1">
      <alignment vertical="center"/>
    </xf>
    <xf numFmtId="0" fontId="13" fillId="0" borderId="56" xfId="0" applyFont="1" applyBorder="1" applyAlignment="1">
      <alignment vertical="center"/>
    </xf>
    <xf numFmtId="166" fontId="7" fillId="3" borderId="44" xfId="1" applyNumberFormat="1" applyFont="1" applyFill="1" applyBorder="1" applyAlignment="1">
      <alignment horizontal="center"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9" fontId="7" fillId="5" borderId="66" xfId="2" applyFont="1" applyFill="1" applyBorder="1" applyAlignment="1">
      <alignment horizontal="center" vertical="center"/>
    </xf>
    <xf numFmtId="9" fontId="7" fillId="5" borderId="67" xfId="2" applyFont="1" applyFill="1" applyBorder="1" applyAlignment="1">
      <alignment horizontal="center" vertical="center"/>
    </xf>
    <xf numFmtId="166" fontId="7" fillId="5" borderId="41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/>
    </xf>
    <xf numFmtId="166" fontId="7" fillId="0" borderId="44" xfId="1" applyNumberFormat="1" applyFont="1" applyFill="1" applyBorder="1" applyAlignment="1">
      <alignment horizontal="center"/>
    </xf>
    <xf numFmtId="0" fontId="8" fillId="0" borderId="26" xfId="0" applyFont="1" applyBorder="1"/>
    <xf numFmtId="0" fontId="8" fillId="4" borderId="0" xfId="0" applyFont="1" applyFill="1" applyAlignment="1">
      <alignment horizontal="center"/>
    </xf>
    <xf numFmtId="166" fontId="8" fillId="4" borderId="0" xfId="0" applyNumberFormat="1" applyFont="1" applyFill="1" applyAlignment="1">
      <alignment horizontal="center"/>
    </xf>
    <xf numFmtId="9" fontId="8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9" fontId="8" fillId="4" borderId="0" xfId="2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9" fontId="8" fillId="4" borderId="0" xfId="2" applyFont="1" applyFill="1" applyAlignment="1">
      <alignment vertical="center"/>
    </xf>
    <xf numFmtId="0" fontId="8" fillId="4" borderId="0" xfId="0" applyFont="1" applyFill="1" applyAlignment="1">
      <alignment vertical="center" wrapText="1"/>
    </xf>
    <xf numFmtId="166" fontId="8" fillId="4" borderId="0" xfId="0" applyNumberFormat="1" applyFont="1" applyFill="1" applyAlignment="1">
      <alignment vertical="center"/>
    </xf>
    <xf numFmtId="164" fontId="7" fillId="4" borderId="0" xfId="1" applyNumberFormat="1" applyFont="1" applyFill="1" applyBorder="1" applyAlignment="1">
      <alignment horizontal="right" vertical="center"/>
    </xf>
    <xf numFmtId="164" fontId="8" fillId="4" borderId="0" xfId="0" applyNumberFormat="1" applyFont="1" applyFill="1" applyAlignment="1">
      <alignment vertical="center"/>
    </xf>
    <xf numFmtId="9" fontId="8" fillId="4" borderId="0" xfId="2" applyFont="1" applyFill="1"/>
    <xf numFmtId="0" fontId="8" fillId="4" borderId="0" xfId="3" applyFont="1" applyFill="1" applyAlignment="1">
      <alignment horizontal="center"/>
    </xf>
    <xf numFmtId="0" fontId="8" fillId="4" borderId="0" xfId="3" applyFont="1" applyFill="1" applyAlignment="1">
      <alignment horizontal="center" vertical="center"/>
    </xf>
    <xf numFmtId="164" fontId="8" fillId="4" borderId="0" xfId="1" applyNumberFormat="1" applyFont="1" applyFill="1"/>
    <xf numFmtId="166" fontId="15" fillId="4" borderId="49" xfId="0" applyNumberFormat="1" applyFont="1" applyFill="1" applyBorder="1"/>
    <xf numFmtId="166" fontId="15" fillId="4" borderId="60" xfId="0" applyNumberFormat="1" applyFont="1" applyFill="1" applyBorder="1"/>
    <xf numFmtId="166" fontId="15" fillId="4" borderId="73" xfId="0" applyNumberFormat="1" applyFont="1" applyFill="1" applyBorder="1"/>
    <xf numFmtId="0" fontId="17" fillId="4" borderId="0" xfId="0" applyFont="1" applyFill="1" applyAlignment="1">
      <alignment vertical="center"/>
    </xf>
    <xf numFmtId="166" fontId="7" fillId="0" borderId="74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164" fontId="7" fillId="4" borderId="40" xfId="1" applyNumberFormat="1" applyFont="1" applyFill="1" applyBorder="1" applyAlignment="1">
      <alignment vertical="center"/>
    </xf>
    <xf numFmtId="166" fontId="8" fillId="4" borderId="0" xfId="0" applyNumberFormat="1" applyFont="1" applyFill="1" applyAlignment="1">
      <alignment horizontal="center" vertical="center"/>
    </xf>
    <xf numFmtId="166" fontId="12" fillId="4" borderId="0" xfId="0" applyNumberFormat="1" applyFont="1" applyFill="1" applyAlignment="1">
      <alignment horizontal="center" vertical="center"/>
    </xf>
    <xf numFmtId="166" fontId="8" fillId="4" borderId="0" xfId="2" applyNumberFormat="1" applyFont="1" applyFill="1" applyAlignment="1">
      <alignment vertical="center"/>
    </xf>
    <xf numFmtId="166" fontId="8" fillId="0" borderId="0" xfId="2" applyNumberFormat="1" applyFont="1" applyFill="1" applyAlignment="1">
      <alignment vertical="center"/>
    </xf>
    <xf numFmtId="166" fontId="7" fillId="0" borderId="69" xfId="1" applyNumberFormat="1" applyFont="1" applyFill="1" applyBorder="1" applyAlignment="1">
      <alignment horizontal="center" vertical="center"/>
    </xf>
    <xf numFmtId="165" fontId="8" fillId="4" borderId="0" xfId="0" applyNumberFormat="1" applyFont="1" applyFill="1"/>
    <xf numFmtId="167" fontId="8" fillId="4" borderId="0" xfId="2" applyNumberFormat="1" applyFont="1" applyFill="1" applyAlignment="1">
      <alignment horizontal="center" vertical="center"/>
    </xf>
    <xf numFmtId="10" fontId="8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center"/>
    </xf>
    <xf numFmtId="9" fontId="7" fillId="4" borderId="0" xfId="2" applyFont="1" applyFill="1" applyAlignment="1">
      <alignment horizontal="center"/>
    </xf>
    <xf numFmtId="164" fontId="8" fillId="0" borderId="46" xfId="1" applyNumberFormat="1" applyFont="1" applyBorder="1" applyAlignment="1">
      <alignment horizontal="right"/>
    </xf>
    <xf numFmtId="164" fontId="7" fillId="4" borderId="42" xfId="1" applyNumberFormat="1" applyFont="1" applyFill="1" applyBorder="1"/>
    <xf numFmtId="3" fontId="8" fillId="5" borderId="28" xfId="0" applyNumberFormat="1" applyFont="1" applyFill="1" applyBorder="1" applyAlignment="1">
      <alignment horizontal="right"/>
    </xf>
    <xf numFmtId="0" fontId="7" fillId="4" borderId="0" xfId="0" applyFont="1" applyFill="1"/>
    <xf numFmtId="3" fontId="8" fillId="4" borderId="0" xfId="0" applyNumberFormat="1" applyFont="1" applyFill="1"/>
    <xf numFmtId="0" fontId="7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vertical="center" wrapText="1"/>
    </xf>
    <xf numFmtId="0" fontId="10" fillId="4" borderId="0" xfId="0" applyFont="1" applyFill="1" applyAlignment="1">
      <alignment horizontal="center" vertical="center" wrapText="1"/>
    </xf>
    <xf numFmtId="3" fontId="8" fillId="4" borderId="0" xfId="0" applyNumberFormat="1" applyFont="1" applyFill="1" applyAlignment="1">
      <alignment horizontal="right"/>
    </xf>
    <xf numFmtId="164" fontId="7" fillId="3" borderId="30" xfId="1" applyNumberFormat="1" applyFont="1" applyFill="1" applyBorder="1"/>
    <xf numFmtId="9" fontId="7" fillId="0" borderId="30" xfId="2" applyFont="1" applyBorder="1"/>
    <xf numFmtId="10" fontId="7" fillId="0" borderId="41" xfId="2" applyNumberFormat="1" applyFont="1" applyBorder="1"/>
    <xf numFmtId="3" fontId="18" fillId="0" borderId="0" xfId="1" applyNumberFormat="1" applyFont="1"/>
    <xf numFmtId="0" fontId="18" fillId="0" borderId="0" xfId="0" applyFont="1"/>
    <xf numFmtId="3" fontId="19" fillId="0" borderId="0" xfId="1" applyNumberFormat="1" applyFont="1"/>
    <xf numFmtId="0" fontId="19" fillId="0" borderId="0" xfId="0" applyFont="1"/>
    <xf numFmtId="166" fontId="7" fillId="0" borderId="86" xfId="1" applyNumberFormat="1" applyFont="1" applyFill="1" applyBorder="1" applyAlignment="1">
      <alignment horizontal="center" vertical="center"/>
    </xf>
    <xf numFmtId="166" fontId="7" fillId="3" borderId="64" xfId="1" applyNumberFormat="1" applyFont="1" applyFill="1" applyBorder="1" applyAlignment="1">
      <alignment horizontal="center"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166" fontId="13" fillId="3" borderId="34" xfId="1" applyNumberFormat="1" applyFont="1" applyFill="1" applyBorder="1" applyAlignment="1">
      <alignment horizontal="center" vertical="center"/>
    </xf>
    <xf numFmtId="9" fontId="13" fillId="3" borderId="36" xfId="2" applyFont="1" applyFill="1" applyBorder="1" applyAlignment="1">
      <alignment horizontal="center" vertical="center"/>
    </xf>
    <xf numFmtId="166" fontId="13" fillId="3" borderId="54" xfId="1" applyNumberFormat="1" applyFont="1" applyFill="1" applyBorder="1" applyAlignment="1">
      <alignment horizontal="center" vertical="center"/>
    </xf>
    <xf numFmtId="165" fontId="13" fillId="3" borderId="36" xfId="2" applyNumberFormat="1" applyFont="1" applyFill="1" applyBorder="1" applyAlignment="1">
      <alignment horizontal="center" vertical="center"/>
    </xf>
    <xf numFmtId="165" fontId="13" fillId="3" borderId="70" xfId="2" applyNumberFormat="1" applyFont="1" applyFill="1" applyBorder="1" applyAlignment="1">
      <alignment horizontal="center" vertical="center"/>
    </xf>
    <xf numFmtId="166" fontId="13" fillId="3" borderId="42" xfId="1" applyNumberFormat="1" applyFont="1" applyFill="1" applyBorder="1" applyAlignment="1">
      <alignment horizontal="center" vertical="center"/>
    </xf>
    <xf numFmtId="9" fontId="13" fillId="3" borderId="43" xfId="2" applyFont="1" applyFill="1" applyBorder="1" applyAlignment="1">
      <alignment horizontal="center" vertical="center"/>
    </xf>
    <xf numFmtId="166" fontId="13" fillId="3" borderId="47" xfId="1" applyNumberFormat="1" applyFont="1" applyFill="1" applyBorder="1" applyAlignment="1">
      <alignment horizontal="center" vertical="center"/>
    </xf>
    <xf numFmtId="165" fontId="13" fillId="3" borderId="43" xfId="2" applyNumberFormat="1" applyFont="1" applyFill="1" applyBorder="1" applyAlignment="1">
      <alignment horizontal="center" vertical="center"/>
    </xf>
    <xf numFmtId="165" fontId="13" fillId="3" borderId="71" xfId="2" applyNumberFormat="1" applyFont="1" applyFill="1" applyBorder="1" applyAlignment="1">
      <alignment horizontal="center" vertical="center"/>
    </xf>
    <xf numFmtId="166" fontId="13" fillId="3" borderId="44" xfId="1" applyNumberFormat="1" applyFont="1" applyFill="1" applyBorder="1" applyAlignment="1">
      <alignment horizontal="center" vertical="center"/>
    </xf>
    <xf numFmtId="9" fontId="13" fillId="3" borderId="45" xfId="2" applyFont="1" applyFill="1" applyBorder="1" applyAlignment="1">
      <alignment horizontal="center" vertical="center"/>
    </xf>
    <xf numFmtId="166" fontId="13" fillId="3" borderId="68" xfId="1" applyNumberFormat="1" applyFont="1" applyFill="1" applyBorder="1" applyAlignment="1">
      <alignment horizontal="center" vertical="center"/>
    </xf>
    <xf numFmtId="165" fontId="13" fillId="3" borderId="45" xfId="2" applyNumberFormat="1" applyFont="1" applyFill="1" applyBorder="1" applyAlignment="1">
      <alignment horizontal="center" vertical="center"/>
    </xf>
    <xf numFmtId="165" fontId="13" fillId="3" borderId="39" xfId="2" applyNumberFormat="1" applyFont="1" applyFill="1" applyBorder="1" applyAlignment="1">
      <alignment horizontal="center" vertical="center"/>
    </xf>
    <xf numFmtId="164" fontId="8" fillId="4" borderId="46" xfId="1" applyNumberFormat="1" applyFont="1" applyFill="1" applyBorder="1" applyAlignment="1">
      <alignment horizontal="right"/>
    </xf>
    <xf numFmtId="164" fontId="13" fillId="4" borderId="28" xfId="1" applyNumberFormat="1" applyFont="1" applyFill="1" applyBorder="1"/>
    <xf numFmtId="10" fontId="8" fillId="4" borderId="43" xfId="2" applyNumberFormat="1" applyFont="1" applyFill="1" applyBorder="1" applyAlignment="1">
      <alignment horizontal="right"/>
    </xf>
    <xf numFmtId="164" fontId="7" fillId="4" borderId="44" xfId="1" applyNumberFormat="1" applyFont="1" applyFill="1" applyBorder="1"/>
    <xf numFmtId="164" fontId="13" fillId="4" borderId="29" xfId="1" applyNumberFormat="1" applyFont="1" applyFill="1" applyBorder="1"/>
    <xf numFmtId="3" fontId="8" fillId="5" borderId="29" xfId="0" applyNumberFormat="1" applyFont="1" applyFill="1" applyBorder="1" applyAlignment="1">
      <alignment horizontal="right"/>
    </xf>
    <xf numFmtId="10" fontId="8" fillId="4" borderId="45" xfId="2" applyNumberFormat="1" applyFont="1" applyFill="1" applyBorder="1" applyAlignment="1">
      <alignment horizontal="right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right" vertical="center"/>
    </xf>
    <xf numFmtId="164" fontId="7" fillId="0" borderId="42" xfId="1" applyNumberFormat="1" applyFont="1" applyFill="1" applyBorder="1" applyAlignment="1">
      <alignment horizontal="right" vertical="center"/>
    </xf>
    <xf numFmtId="164" fontId="7" fillId="0" borderId="37" xfId="1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3" fontId="8" fillId="0" borderId="46" xfId="1" applyNumberFormat="1" applyFont="1" applyBorder="1" applyAlignment="1">
      <alignment horizontal="right"/>
    </xf>
    <xf numFmtId="0" fontId="7" fillId="4" borderId="65" xfId="0" applyFont="1" applyFill="1" applyBorder="1"/>
    <xf numFmtId="164" fontId="8" fillId="4" borderId="87" xfId="1" applyNumberFormat="1" applyFont="1" applyFill="1" applyBorder="1" applyAlignment="1">
      <alignment horizontal="right"/>
    </xf>
    <xf numFmtId="164" fontId="8" fillId="0" borderId="87" xfId="1" applyNumberFormat="1" applyFont="1" applyBorder="1" applyAlignment="1">
      <alignment horizontal="right"/>
    </xf>
    <xf numFmtId="3" fontId="8" fillId="0" borderId="87" xfId="1" applyNumberFormat="1" applyFont="1" applyBorder="1" applyAlignment="1">
      <alignment horizontal="right"/>
    </xf>
    <xf numFmtId="164" fontId="8" fillId="0" borderId="0" xfId="1" applyNumberFormat="1" applyFont="1" applyBorder="1" applyAlignment="1">
      <alignment horizontal="right"/>
    </xf>
    <xf numFmtId="3" fontId="6" fillId="0" borderId="90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wrapText="1"/>
    </xf>
    <xf numFmtId="10" fontId="8" fillId="0" borderId="19" xfId="2" applyNumberFormat="1" applyFont="1" applyBorder="1" applyAlignment="1">
      <alignment wrapText="1"/>
    </xf>
    <xf numFmtId="0" fontId="7" fillId="6" borderId="19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wrapText="1"/>
    </xf>
    <xf numFmtId="10" fontId="7" fillId="0" borderId="19" xfId="2" applyNumberFormat="1" applyFont="1" applyBorder="1" applyAlignment="1">
      <alignment wrapText="1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6" fontId="8" fillId="0" borderId="19" xfId="0" applyNumberFormat="1" applyFont="1" applyBorder="1" applyAlignment="1">
      <alignment wrapText="1"/>
    </xf>
    <xf numFmtId="166" fontId="7" fillId="0" borderId="19" xfId="0" applyNumberFormat="1" applyFont="1" applyBorder="1" applyAlignment="1">
      <alignment wrapText="1"/>
    </xf>
    <xf numFmtId="10" fontId="13" fillId="3" borderId="54" xfId="1" applyNumberFormat="1" applyFont="1" applyFill="1" applyBorder="1" applyAlignment="1">
      <alignment horizontal="center" vertical="center"/>
    </xf>
    <xf numFmtId="10" fontId="13" fillId="3" borderId="47" xfId="1" applyNumberFormat="1" applyFont="1" applyFill="1" applyBorder="1" applyAlignment="1">
      <alignment horizontal="center" vertical="center"/>
    </xf>
    <xf numFmtId="10" fontId="13" fillId="3" borderId="68" xfId="1" applyNumberFormat="1" applyFont="1" applyFill="1" applyBorder="1" applyAlignment="1">
      <alignment horizontal="center" vertical="center"/>
    </xf>
    <xf numFmtId="166" fontId="7" fillId="0" borderId="93" xfId="1" applyNumberFormat="1" applyFont="1" applyFill="1" applyBorder="1" applyAlignment="1">
      <alignment horizontal="center" vertical="center"/>
    </xf>
    <xf numFmtId="3" fontId="6" fillId="0" borderId="93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166" fontId="7" fillId="0" borderId="47" xfId="1" applyNumberFormat="1" applyFont="1" applyFill="1" applyBorder="1" applyAlignment="1">
      <alignment horizontal="center"/>
    </xf>
    <xf numFmtId="164" fontId="7" fillId="0" borderId="50" xfId="1" applyNumberFormat="1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center"/>
    </xf>
    <xf numFmtId="164" fontId="7" fillId="4" borderId="60" xfId="1" applyNumberFormat="1" applyFont="1" applyFill="1" applyBorder="1" applyAlignment="1">
      <alignment vertical="center"/>
    </xf>
    <xf numFmtId="164" fontId="7" fillId="0" borderId="61" xfId="1" applyNumberFormat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0" fontId="9" fillId="7" borderId="57" xfId="0" applyFont="1" applyFill="1" applyBorder="1" applyAlignment="1">
      <alignment horizontal="center" vertical="center" wrapText="1"/>
    </xf>
    <xf numFmtId="0" fontId="9" fillId="7" borderId="53" xfId="0" applyFont="1" applyFill="1" applyBorder="1" applyAlignment="1">
      <alignment horizontal="center" vertical="center" wrapText="1"/>
    </xf>
    <xf numFmtId="0" fontId="9" fillId="7" borderId="37" xfId="0" applyFont="1" applyFill="1" applyBorder="1" applyAlignment="1">
      <alignment horizontal="center" vertical="center" wrapText="1"/>
    </xf>
    <xf numFmtId="0" fontId="9" fillId="7" borderId="39" xfId="0" applyFont="1" applyFill="1" applyBorder="1" applyAlignment="1">
      <alignment horizontal="center" vertical="center" wrapText="1"/>
    </xf>
    <xf numFmtId="0" fontId="9" fillId="7" borderId="38" xfId="0" applyFont="1" applyFill="1" applyBorder="1" applyAlignment="1">
      <alignment horizontal="center" vertical="center" wrapText="1"/>
    </xf>
    <xf numFmtId="9" fontId="9" fillId="7" borderId="39" xfId="2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/>
    </xf>
    <xf numFmtId="3" fontId="9" fillId="7" borderId="32" xfId="0" applyNumberFormat="1" applyFont="1" applyFill="1" applyBorder="1" applyAlignment="1">
      <alignment horizontal="center" vertical="center"/>
    </xf>
    <xf numFmtId="3" fontId="9" fillId="7" borderId="31" xfId="0" applyNumberFormat="1" applyFont="1" applyFill="1" applyBorder="1" applyAlignment="1">
      <alignment horizontal="center" vertical="center"/>
    </xf>
    <xf numFmtId="10" fontId="9" fillId="7" borderId="33" xfId="2" applyNumberFormat="1" applyFont="1" applyFill="1" applyBorder="1" applyAlignment="1">
      <alignment horizontal="center" vertical="center"/>
    </xf>
    <xf numFmtId="49" fontId="9" fillId="7" borderId="37" xfId="0" applyNumberFormat="1" applyFont="1" applyFill="1" applyBorder="1" applyAlignment="1">
      <alignment horizontal="center"/>
    </xf>
    <xf numFmtId="49" fontId="9" fillId="7" borderId="39" xfId="0" applyNumberFormat="1" applyFont="1" applyFill="1" applyBorder="1" applyAlignment="1">
      <alignment horizontal="center"/>
    </xf>
    <xf numFmtId="49" fontId="9" fillId="7" borderId="53" xfId="0" applyNumberFormat="1" applyFont="1" applyFill="1" applyBorder="1" applyAlignment="1">
      <alignment horizontal="center"/>
    </xf>
    <xf numFmtId="49" fontId="9" fillId="7" borderId="38" xfId="0" applyNumberFormat="1" applyFont="1" applyFill="1" applyBorder="1" applyAlignment="1">
      <alignment horizontal="center"/>
    </xf>
    <xf numFmtId="0" fontId="9" fillId="7" borderId="38" xfId="0" applyFont="1" applyFill="1" applyBorder="1" applyAlignment="1">
      <alignment horizontal="center"/>
    </xf>
    <xf numFmtId="0" fontId="9" fillId="7" borderId="39" xfId="0" applyFont="1" applyFill="1" applyBorder="1" applyAlignment="1">
      <alignment horizontal="center"/>
    </xf>
    <xf numFmtId="0" fontId="9" fillId="7" borderId="19" xfId="0" applyFont="1" applyFill="1" applyBorder="1"/>
    <xf numFmtId="164" fontId="9" fillId="7" borderId="31" xfId="1" applyNumberFormat="1" applyFont="1" applyFill="1" applyBorder="1" applyAlignment="1">
      <alignment horizontal="right"/>
    </xf>
    <xf numFmtId="3" fontId="9" fillId="7" borderId="32" xfId="0" applyNumberFormat="1" applyFont="1" applyFill="1" applyBorder="1"/>
    <xf numFmtId="164" fontId="9" fillId="7" borderId="32" xfId="1" applyNumberFormat="1" applyFont="1" applyFill="1" applyBorder="1" applyAlignment="1">
      <alignment horizontal="right"/>
    </xf>
    <xf numFmtId="9" fontId="9" fillId="7" borderId="32" xfId="2" applyFont="1" applyFill="1" applyBorder="1"/>
    <xf numFmtId="9" fontId="9" fillId="7" borderId="33" xfId="2" applyFont="1" applyFill="1" applyBorder="1"/>
    <xf numFmtId="164" fontId="15" fillId="8" borderId="28" xfId="0" applyNumberFormat="1" applyFont="1" applyFill="1" applyBorder="1" applyAlignment="1">
      <alignment horizontal="right"/>
    </xf>
    <xf numFmtId="164" fontId="8" fillId="8" borderId="28" xfId="0" applyNumberFormat="1" applyFont="1" applyFill="1" applyBorder="1" applyAlignment="1">
      <alignment horizontal="right"/>
    </xf>
    <xf numFmtId="164" fontId="15" fillId="8" borderId="88" xfId="0" applyNumberFormat="1" applyFont="1" applyFill="1" applyBorder="1" applyAlignment="1">
      <alignment horizontal="right"/>
    </xf>
    <xf numFmtId="164" fontId="8" fillId="8" borderId="87" xfId="0" applyNumberFormat="1" applyFont="1" applyFill="1" applyBorder="1" applyAlignment="1">
      <alignment horizontal="right"/>
    </xf>
    <xf numFmtId="164" fontId="8" fillId="8" borderId="88" xfId="0" applyNumberFormat="1" applyFont="1" applyFill="1" applyBorder="1" applyAlignment="1">
      <alignment horizontal="right"/>
    </xf>
    <xf numFmtId="164" fontId="8" fillId="8" borderId="46" xfId="1" applyNumberFormat="1" applyFont="1" applyFill="1" applyBorder="1" applyAlignment="1">
      <alignment horizontal="right"/>
    </xf>
    <xf numFmtId="164" fontId="8" fillId="8" borderId="87" xfId="1" applyNumberFormat="1" applyFont="1" applyFill="1" applyBorder="1" applyAlignment="1">
      <alignment horizontal="right"/>
    </xf>
    <xf numFmtId="164" fontId="7" fillId="8" borderId="40" xfId="1" applyNumberFormat="1" applyFont="1" applyFill="1" applyBorder="1"/>
    <xf numFmtId="164" fontId="7" fillId="8" borderId="30" xfId="1" applyNumberFormat="1" applyFont="1" applyFill="1" applyBorder="1"/>
    <xf numFmtId="0" fontId="9" fillId="9" borderId="42" xfId="0" applyFont="1" applyFill="1" applyBorder="1"/>
    <xf numFmtId="0" fontId="9" fillId="9" borderId="62" xfId="0" applyFont="1" applyFill="1" applyBorder="1"/>
    <xf numFmtId="164" fontId="17" fillId="9" borderId="46" xfId="1" applyNumberFormat="1" applyFont="1" applyFill="1" applyBorder="1" applyAlignment="1">
      <alignment horizontal="right"/>
    </xf>
    <xf numFmtId="164" fontId="17" fillId="9" borderId="87" xfId="1" applyNumberFormat="1" applyFont="1" applyFill="1" applyBorder="1" applyAlignment="1">
      <alignment horizontal="right"/>
    </xf>
    <xf numFmtId="0" fontId="10" fillId="7" borderId="7" xfId="0" applyFont="1" applyFill="1" applyBorder="1" applyAlignment="1">
      <alignment horizontal="center" vertical="center"/>
    </xf>
    <xf numFmtId="49" fontId="10" fillId="7" borderId="15" xfId="0" quotePrefix="1" applyNumberFormat="1" applyFont="1" applyFill="1" applyBorder="1" applyAlignment="1">
      <alignment horizontal="center" vertical="center"/>
    </xf>
    <xf numFmtId="49" fontId="10" fillId="7" borderId="83" xfId="0" quotePrefix="1" applyNumberFormat="1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left" vertical="center"/>
    </xf>
    <xf numFmtId="166" fontId="9" fillId="7" borderId="15" xfId="1" applyNumberFormat="1" applyFont="1" applyFill="1" applyBorder="1" applyAlignment="1">
      <alignment horizontal="left" vertical="center"/>
    </xf>
    <xf numFmtId="9" fontId="9" fillId="7" borderId="8" xfId="2" applyFont="1" applyFill="1" applyBorder="1" applyAlignment="1">
      <alignment horizontal="center" vertical="center"/>
    </xf>
    <xf numFmtId="0" fontId="9" fillId="9" borderId="79" xfId="0" applyFont="1" applyFill="1" applyBorder="1" applyAlignment="1">
      <alignment horizontal="left" vertical="center"/>
    </xf>
    <xf numFmtId="166" fontId="9" fillId="9" borderId="16" xfId="1" applyNumberFormat="1" applyFont="1" applyFill="1" applyBorder="1" applyAlignment="1">
      <alignment horizontal="left" vertical="center"/>
    </xf>
    <xf numFmtId="9" fontId="9" fillId="9" borderId="81" xfId="2" applyFont="1" applyFill="1" applyBorder="1" applyAlignment="1">
      <alignment horizontal="center" vertical="center"/>
    </xf>
    <xf numFmtId="0" fontId="9" fillId="9" borderId="80" xfId="0" applyFont="1" applyFill="1" applyBorder="1" applyAlignment="1">
      <alignment horizontal="left" vertical="center"/>
    </xf>
    <xf numFmtId="166" fontId="9" fillId="9" borderId="78" xfId="1" applyNumberFormat="1" applyFont="1" applyFill="1" applyBorder="1" applyAlignment="1">
      <alignment horizontal="left" vertical="center"/>
    </xf>
    <xf numFmtId="9" fontId="9" fillId="9" borderId="82" xfId="2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left" vertical="center"/>
    </xf>
    <xf numFmtId="166" fontId="9" fillId="9" borderId="15" xfId="1" applyNumberFormat="1" applyFont="1" applyFill="1" applyBorder="1" applyAlignment="1">
      <alignment horizontal="left" vertical="center"/>
    </xf>
    <xf numFmtId="9" fontId="9" fillId="9" borderId="8" xfId="2" applyFont="1" applyFill="1" applyBorder="1" applyAlignment="1">
      <alignment horizontal="center" vertical="center"/>
    </xf>
    <xf numFmtId="0" fontId="7" fillId="8" borderId="64" xfId="0" applyFont="1" applyFill="1" applyBorder="1" applyAlignment="1">
      <alignment vertical="center"/>
    </xf>
    <xf numFmtId="166" fontId="7" fillId="8" borderId="20" xfId="1" applyNumberFormat="1" applyFont="1" applyFill="1" applyBorder="1" applyAlignment="1">
      <alignment horizontal="right" vertical="center"/>
    </xf>
    <xf numFmtId="166" fontId="7" fillId="8" borderId="20" xfId="1" applyNumberFormat="1" applyFont="1" applyFill="1" applyBorder="1" applyAlignment="1">
      <alignment horizontal="center" vertical="center"/>
    </xf>
    <xf numFmtId="166" fontId="7" fillId="8" borderId="85" xfId="1" applyNumberFormat="1" applyFont="1" applyFill="1" applyBorder="1" applyAlignment="1">
      <alignment horizontal="center" vertical="center"/>
    </xf>
    <xf numFmtId="166" fontId="7" fillId="8" borderId="64" xfId="1" applyNumberFormat="1" applyFont="1" applyFill="1" applyBorder="1" applyAlignment="1">
      <alignment horizontal="center" vertical="center"/>
    </xf>
    <xf numFmtId="165" fontId="7" fillId="8" borderId="17" xfId="2" applyNumberFormat="1" applyFont="1" applyFill="1" applyBorder="1" applyAlignment="1">
      <alignment horizontal="center" vertical="center"/>
    </xf>
    <xf numFmtId="166" fontId="7" fillId="8" borderId="11" xfId="1" applyNumberFormat="1" applyFont="1" applyFill="1" applyBorder="1" applyAlignment="1">
      <alignment horizontal="center" vertical="center"/>
    </xf>
    <xf numFmtId="166" fontId="7" fillId="8" borderId="3" xfId="1" applyNumberFormat="1" applyFont="1" applyFill="1" applyBorder="1" applyAlignment="1">
      <alignment horizontal="center" vertical="center"/>
    </xf>
    <xf numFmtId="166" fontId="7" fillId="8" borderId="4" xfId="1" applyNumberFormat="1" applyFont="1" applyFill="1" applyBorder="1" applyAlignment="1">
      <alignment horizontal="center" vertical="center"/>
    </xf>
    <xf numFmtId="165" fontId="7" fillId="8" borderId="2" xfId="2" applyNumberFormat="1" applyFont="1" applyFill="1" applyBorder="1" applyAlignment="1">
      <alignment horizontal="center" vertical="center"/>
    </xf>
    <xf numFmtId="0" fontId="7" fillId="8" borderId="6" xfId="0" applyFont="1" applyFill="1" applyBorder="1" applyAlignment="1">
      <alignment vertical="center"/>
    </xf>
    <xf numFmtId="166" fontId="7" fillId="8" borderId="11" xfId="1" applyNumberFormat="1" applyFont="1" applyFill="1" applyBorder="1" applyAlignment="1">
      <alignment horizontal="right" vertical="center"/>
    </xf>
    <xf numFmtId="0" fontId="7" fillId="8" borderId="21" xfId="0" applyFont="1" applyFill="1" applyBorder="1" applyAlignment="1">
      <alignment horizontal="right" vertical="center"/>
    </xf>
    <xf numFmtId="166" fontId="7" fillId="8" borderId="16" xfId="1" applyNumberFormat="1" applyFont="1" applyFill="1" applyBorder="1" applyAlignment="1">
      <alignment horizontal="center" vertical="center"/>
    </xf>
    <xf numFmtId="166" fontId="7" fillId="8" borderId="21" xfId="1" applyNumberFormat="1" applyFont="1" applyFill="1" applyBorder="1" applyAlignment="1">
      <alignment horizontal="center" vertical="center"/>
    </xf>
    <xf numFmtId="165" fontId="7" fillId="8" borderId="18" xfId="2" applyNumberFormat="1" applyFont="1" applyFill="1" applyBorder="1" applyAlignment="1">
      <alignment horizontal="center" vertical="center"/>
    </xf>
    <xf numFmtId="166" fontId="7" fillId="8" borderId="84" xfId="1" applyNumberFormat="1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right" vertical="center"/>
    </xf>
    <xf numFmtId="166" fontId="7" fillId="8" borderId="15" xfId="1" applyNumberFormat="1" applyFont="1" applyFill="1" applyBorder="1" applyAlignment="1">
      <alignment horizontal="center" vertical="center"/>
    </xf>
    <xf numFmtId="166" fontId="7" fillId="8" borderId="83" xfId="1" applyNumberFormat="1" applyFont="1" applyFill="1" applyBorder="1" applyAlignment="1">
      <alignment horizontal="center" vertical="center"/>
    </xf>
    <xf numFmtId="166" fontId="7" fillId="8" borderId="7" xfId="1" applyNumberFormat="1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72" xfId="0" applyFont="1" applyFill="1" applyBorder="1" applyAlignment="1">
      <alignment horizontal="center" vertical="center"/>
    </xf>
    <xf numFmtId="0" fontId="9" fillId="9" borderId="27" xfId="0" applyFont="1" applyFill="1" applyBorder="1"/>
    <xf numFmtId="0" fontId="9" fillId="9" borderId="55" xfId="0" applyFont="1" applyFill="1" applyBorder="1" applyAlignment="1">
      <alignment vertical="center"/>
    </xf>
    <xf numFmtId="0" fontId="9" fillId="9" borderId="61" xfId="0" applyFont="1" applyFill="1" applyBorder="1" applyAlignment="1">
      <alignment vertical="center"/>
    </xf>
    <xf numFmtId="0" fontId="10" fillId="7" borderId="19" xfId="0" applyFont="1" applyFill="1" applyBorder="1" applyAlignment="1">
      <alignment horizontal="center" vertical="center"/>
    </xf>
    <xf numFmtId="49" fontId="10" fillId="7" borderId="32" xfId="0" applyNumberFormat="1" applyFont="1" applyFill="1" applyBorder="1" applyAlignment="1">
      <alignment horizontal="center"/>
    </xf>
    <xf numFmtId="49" fontId="10" fillId="7" borderId="32" xfId="0" quotePrefix="1" applyNumberFormat="1" applyFont="1" applyFill="1" applyBorder="1" applyAlignment="1">
      <alignment horizontal="center" vertical="center"/>
    </xf>
    <xf numFmtId="49" fontId="10" fillId="7" borderId="31" xfId="0" quotePrefix="1" applyNumberFormat="1" applyFont="1" applyFill="1" applyBorder="1" applyAlignment="1">
      <alignment horizontal="center" vertical="center"/>
    </xf>
    <xf numFmtId="49" fontId="10" fillId="7" borderId="33" xfId="0" quotePrefix="1" applyNumberFormat="1" applyFont="1" applyFill="1" applyBorder="1" applyAlignment="1">
      <alignment horizontal="center" vertical="center"/>
    </xf>
    <xf numFmtId="49" fontId="9" fillId="7" borderId="31" xfId="0" quotePrefix="1" applyNumberFormat="1" applyFont="1" applyFill="1" applyBorder="1" applyAlignment="1">
      <alignment horizontal="center" vertical="center"/>
    </xf>
    <xf numFmtId="49" fontId="9" fillId="7" borderId="33" xfId="0" quotePrefix="1" applyNumberFormat="1" applyFont="1" applyFill="1" applyBorder="1" applyAlignment="1">
      <alignment horizontal="center" vertical="center"/>
    </xf>
    <xf numFmtId="0" fontId="10" fillId="7" borderId="31" xfId="0" applyFont="1" applyFill="1" applyBorder="1" applyAlignment="1">
      <alignment horizontal="center" vertical="center"/>
    </xf>
    <xf numFmtId="0" fontId="10" fillId="7" borderId="32" xfId="0" applyFont="1" applyFill="1" applyBorder="1" applyAlignment="1">
      <alignment horizontal="center" vertical="center"/>
    </xf>
    <xf numFmtId="0" fontId="10" fillId="7" borderId="33" xfId="0" applyFont="1" applyFill="1" applyBorder="1" applyAlignment="1">
      <alignment horizontal="center" vertical="center"/>
    </xf>
    <xf numFmtId="0" fontId="10" fillId="7" borderId="25" xfId="0" applyFont="1" applyFill="1" applyBorder="1" applyAlignment="1">
      <alignment horizontal="center" vertical="center"/>
    </xf>
    <xf numFmtId="49" fontId="10" fillId="7" borderId="19" xfId="0" quotePrefix="1" applyNumberFormat="1" applyFont="1" applyFill="1" applyBorder="1" applyAlignment="1">
      <alignment horizontal="center" vertical="center"/>
    </xf>
    <xf numFmtId="49" fontId="10" fillId="7" borderId="25" xfId="0" quotePrefix="1" applyNumberFormat="1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left" vertical="center"/>
    </xf>
    <xf numFmtId="166" fontId="9" fillId="7" borderId="34" xfId="1" applyNumberFormat="1" applyFont="1" applyFill="1" applyBorder="1" applyAlignment="1">
      <alignment horizontal="center"/>
    </xf>
    <xf numFmtId="166" fontId="9" fillId="7" borderId="49" xfId="1" applyNumberFormat="1" applyFont="1" applyFill="1" applyBorder="1" applyAlignment="1">
      <alignment horizontal="center"/>
    </xf>
    <xf numFmtId="166" fontId="9" fillId="7" borderId="49" xfId="1" applyNumberFormat="1" applyFont="1" applyFill="1" applyBorder="1" applyAlignment="1">
      <alignment horizontal="center" vertical="center"/>
    </xf>
    <xf numFmtId="9" fontId="9" fillId="7" borderId="63" xfId="2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/>
    </xf>
    <xf numFmtId="166" fontId="9" fillId="7" borderId="37" xfId="0" applyNumberFormat="1" applyFont="1" applyFill="1" applyBorder="1" applyAlignment="1">
      <alignment horizontal="center"/>
    </xf>
    <xf numFmtId="166" fontId="9" fillId="7" borderId="51" xfId="0" applyNumberFormat="1" applyFont="1" applyFill="1" applyBorder="1" applyAlignment="1">
      <alignment horizontal="center"/>
    </xf>
    <xf numFmtId="166" fontId="9" fillId="7" borderId="51" xfId="1" applyNumberFormat="1" applyFont="1" applyFill="1" applyBorder="1" applyAlignment="1">
      <alignment horizontal="center" vertical="center"/>
    </xf>
    <xf numFmtId="9" fontId="11" fillId="7" borderId="101" xfId="2" applyFont="1" applyFill="1" applyBorder="1" applyAlignment="1">
      <alignment horizontal="center" vertical="center"/>
    </xf>
    <xf numFmtId="0" fontId="7" fillId="8" borderId="60" xfId="0" applyFont="1" applyFill="1" applyBorder="1" applyAlignment="1">
      <alignment vertical="center"/>
    </xf>
    <xf numFmtId="166" fontId="7" fillId="8" borderId="40" xfId="1" applyNumberFormat="1" applyFont="1" applyFill="1" applyBorder="1" applyAlignment="1">
      <alignment horizontal="center"/>
    </xf>
    <xf numFmtId="164" fontId="7" fillId="8" borderId="40" xfId="1" applyNumberFormat="1" applyFont="1" applyFill="1" applyBorder="1" applyAlignment="1">
      <alignment vertical="center"/>
    </xf>
    <xf numFmtId="3" fontId="6" fillId="11" borderId="89" xfId="1" applyNumberFormat="1" applyFont="1" applyFill="1" applyBorder="1" applyAlignment="1">
      <alignment horizontal="center" vertical="center" wrapText="1"/>
    </xf>
    <xf numFmtId="166" fontId="7" fillId="8" borderId="48" xfId="1" applyNumberFormat="1" applyFont="1" applyFill="1" applyBorder="1" applyAlignment="1">
      <alignment horizontal="center" vertical="center"/>
    </xf>
    <xf numFmtId="166" fontId="7" fillId="8" borderId="92" xfId="1" applyNumberFormat="1" applyFont="1" applyFill="1" applyBorder="1" applyAlignment="1">
      <alignment horizontal="center" vertical="center"/>
    </xf>
    <xf numFmtId="164" fontId="7" fillId="8" borderId="40" xfId="1" applyNumberFormat="1" applyFont="1" applyFill="1" applyBorder="1" applyAlignment="1">
      <alignment horizontal="right" vertical="center"/>
    </xf>
    <xf numFmtId="3" fontId="6" fillId="11" borderId="92" xfId="1" applyNumberFormat="1" applyFont="1" applyFill="1" applyBorder="1" applyAlignment="1">
      <alignment horizontal="center" vertical="center" wrapText="1"/>
    </xf>
    <xf numFmtId="0" fontId="7" fillId="8" borderId="50" xfId="0" applyFont="1" applyFill="1" applyBorder="1" applyAlignment="1">
      <alignment vertical="center"/>
    </xf>
    <xf numFmtId="166" fontId="7" fillId="8" borderId="42" xfId="1" applyNumberFormat="1" applyFont="1" applyFill="1" applyBorder="1" applyAlignment="1">
      <alignment horizontal="center"/>
    </xf>
    <xf numFmtId="166" fontId="7" fillId="8" borderId="43" xfId="1" applyNumberFormat="1" applyFont="1" applyFill="1" applyBorder="1" applyAlignment="1">
      <alignment horizontal="right" vertical="center"/>
    </xf>
    <xf numFmtId="164" fontId="7" fillId="8" borderId="42" xfId="1" applyNumberFormat="1" applyFont="1" applyFill="1" applyBorder="1" applyAlignment="1">
      <alignment vertical="center"/>
    </xf>
    <xf numFmtId="166" fontId="7" fillId="8" borderId="46" xfId="1" applyNumberFormat="1" applyFont="1" applyFill="1" applyBorder="1" applyAlignment="1">
      <alignment horizontal="center" vertical="center"/>
    </xf>
    <xf numFmtId="164" fontId="7" fillId="8" borderId="42" xfId="1" applyNumberFormat="1" applyFont="1" applyFill="1" applyBorder="1" applyAlignment="1">
      <alignment horizontal="right" vertical="center"/>
    </xf>
    <xf numFmtId="166" fontId="7" fillId="8" borderId="42" xfId="1" applyNumberFormat="1" applyFont="1" applyFill="1" applyBorder="1" applyAlignment="1">
      <alignment horizontal="center" vertical="center"/>
    </xf>
    <xf numFmtId="3" fontId="6" fillId="11" borderId="90" xfId="1" applyNumberFormat="1" applyFont="1" applyFill="1" applyBorder="1" applyAlignment="1">
      <alignment horizontal="center" vertical="center" wrapText="1"/>
    </xf>
    <xf numFmtId="166" fontId="7" fillId="8" borderId="41" xfId="1" applyNumberFormat="1" applyFont="1" applyFill="1" applyBorder="1" applyAlignment="1">
      <alignment horizontal="right" vertical="center"/>
    </xf>
    <xf numFmtId="164" fontId="7" fillId="8" borderId="60" xfId="1" applyNumberFormat="1" applyFont="1" applyFill="1" applyBorder="1" applyAlignment="1">
      <alignment vertical="center"/>
    </xf>
    <xf numFmtId="166" fontId="7" fillId="8" borderId="94" xfId="1" applyNumberFormat="1" applyFont="1" applyFill="1" applyBorder="1" applyAlignment="1">
      <alignment horizontal="center" vertical="center"/>
    </xf>
    <xf numFmtId="164" fontId="7" fillId="8" borderId="49" xfId="1" applyNumberFormat="1" applyFont="1" applyFill="1" applyBorder="1" applyAlignment="1">
      <alignment vertical="center"/>
    </xf>
    <xf numFmtId="164" fontId="7" fillId="8" borderId="65" xfId="1" applyNumberFormat="1" applyFont="1" applyFill="1" applyBorder="1" applyAlignment="1">
      <alignment vertical="center"/>
    </xf>
    <xf numFmtId="166" fontId="7" fillId="8" borderId="96" xfId="1" applyNumberFormat="1" applyFont="1" applyFill="1" applyBorder="1" applyAlignment="1">
      <alignment horizontal="center" vertical="center"/>
    </xf>
    <xf numFmtId="9" fontId="9" fillId="9" borderId="25" xfId="2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right" vertical="center"/>
    </xf>
    <xf numFmtId="166" fontId="9" fillId="9" borderId="31" xfId="1" applyNumberFormat="1" applyFont="1" applyFill="1" applyBorder="1" applyAlignment="1">
      <alignment horizontal="center"/>
    </xf>
    <xf numFmtId="166" fontId="9" fillId="9" borderId="58" xfId="1" applyNumberFormat="1" applyFont="1" applyFill="1" applyBorder="1" applyAlignment="1">
      <alignment horizontal="center" vertical="center"/>
    </xf>
    <xf numFmtId="166" fontId="9" fillId="9" borderId="31" xfId="1" applyNumberFormat="1" applyFont="1" applyFill="1" applyBorder="1" applyAlignment="1">
      <alignment horizontal="center" vertical="center"/>
    </xf>
    <xf numFmtId="166" fontId="9" fillId="9" borderId="33" xfId="1" applyNumberFormat="1" applyFont="1" applyFill="1" applyBorder="1" applyAlignment="1">
      <alignment horizontal="center" vertical="center"/>
    </xf>
    <xf numFmtId="166" fontId="9" fillId="9" borderId="1" xfId="1" applyNumberFormat="1" applyFont="1" applyFill="1" applyBorder="1" applyAlignment="1">
      <alignment horizontal="center" vertical="center"/>
    </xf>
    <xf numFmtId="166" fontId="9" fillId="9" borderId="59" xfId="1" applyNumberFormat="1" applyFont="1" applyFill="1" applyBorder="1" applyAlignment="1">
      <alignment horizontal="right" vertical="center"/>
    </xf>
    <xf numFmtId="166" fontId="9" fillId="9" borderId="59" xfId="1" applyNumberFormat="1" applyFont="1" applyFill="1" applyBorder="1" applyAlignment="1">
      <alignment horizontal="center" vertical="center"/>
    </xf>
    <xf numFmtId="166" fontId="9" fillId="9" borderId="72" xfId="1" applyNumberFormat="1" applyFont="1" applyFill="1" applyBorder="1" applyAlignment="1">
      <alignment horizontal="center" vertical="center"/>
    </xf>
    <xf numFmtId="166" fontId="9" fillId="9" borderId="32" xfId="1" applyNumberFormat="1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right" vertical="center"/>
    </xf>
    <xf numFmtId="166" fontId="9" fillId="9" borderId="75" xfId="1" applyNumberFormat="1" applyFont="1" applyFill="1" applyBorder="1" applyAlignment="1">
      <alignment horizontal="center"/>
    </xf>
    <xf numFmtId="166" fontId="9" fillId="9" borderId="76" xfId="1" applyNumberFormat="1" applyFont="1" applyFill="1" applyBorder="1" applyAlignment="1">
      <alignment horizontal="center" vertical="center"/>
    </xf>
    <xf numFmtId="166" fontId="9" fillId="9" borderId="75" xfId="1" applyNumberFormat="1" applyFont="1" applyFill="1" applyBorder="1" applyAlignment="1">
      <alignment horizontal="right"/>
    </xf>
    <xf numFmtId="166" fontId="9" fillId="9" borderId="70" xfId="1" applyNumberFormat="1" applyFont="1" applyFill="1" applyBorder="1" applyAlignment="1">
      <alignment horizontal="center" vertical="center"/>
    </xf>
    <xf numFmtId="9" fontId="9" fillId="9" borderId="10" xfId="2" applyFont="1" applyFill="1" applyBorder="1" applyAlignment="1">
      <alignment horizontal="center" vertical="center"/>
    </xf>
    <xf numFmtId="166" fontId="9" fillId="9" borderId="19" xfId="1" applyNumberFormat="1" applyFont="1" applyFill="1" applyBorder="1" applyAlignment="1">
      <alignment horizontal="center"/>
    </xf>
    <xf numFmtId="166" fontId="9" fillId="9" borderId="95" xfId="1" applyNumberFormat="1" applyFont="1" applyFill="1" applyBorder="1" applyAlignment="1">
      <alignment horizontal="center"/>
    </xf>
    <xf numFmtId="166" fontId="9" fillId="9" borderId="100" xfId="1" applyNumberFormat="1" applyFont="1" applyFill="1" applyBorder="1" applyAlignment="1">
      <alignment horizontal="center"/>
    </xf>
    <xf numFmtId="166" fontId="9" fillId="9" borderId="100" xfId="1" applyNumberFormat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left" vertical="center"/>
    </xf>
    <xf numFmtId="166" fontId="9" fillId="9" borderId="19" xfId="1" applyNumberFormat="1" applyFont="1" applyFill="1" applyBorder="1" applyAlignment="1">
      <alignment horizontal="center" vertical="center"/>
    </xf>
    <xf numFmtId="9" fontId="7" fillId="8" borderId="25" xfId="2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left" vertical="center" wrapText="1"/>
    </xf>
    <xf numFmtId="166" fontId="13" fillId="8" borderId="31" xfId="0" applyNumberFormat="1" applyFont="1" applyFill="1" applyBorder="1" applyAlignment="1">
      <alignment horizontal="center" vertical="center"/>
    </xf>
    <xf numFmtId="166" fontId="13" fillId="8" borderId="19" xfId="0" applyNumberFormat="1" applyFont="1" applyFill="1" applyBorder="1" applyAlignment="1">
      <alignment horizontal="center" vertical="center"/>
    </xf>
    <xf numFmtId="166" fontId="7" fillId="8" borderId="19" xfId="0" applyNumberFormat="1" applyFont="1" applyFill="1" applyBorder="1" applyAlignment="1">
      <alignment vertical="center"/>
    </xf>
    <xf numFmtId="3" fontId="6" fillId="11" borderId="93" xfId="1" applyNumberFormat="1" applyFont="1" applyFill="1" applyBorder="1" applyAlignment="1">
      <alignment horizontal="center" vertical="center" wrapText="1"/>
    </xf>
    <xf numFmtId="166" fontId="7" fillId="8" borderId="93" xfId="1" applyNumberFormat="1" applyFont="1" applyFill="1" applyBorder="1" applyAlignment="1">
      <alignment horizontal="center" vertical="center"/>
    </xf>
    <xf numFmtId="164" fontId="7" fillId="8" borderId="50" xfId="1" applyNumberFormat="1" applyFont="1" applyFill="1" applyBorder="1" applyAlignment="1">
      <alignment vertical="center"/>
    </xf>
    <xf numFmtId="166" fontId="7" fillId="8" borderId="74" xfId="1" applyNumberFormat="1" applyFont="1" applyFill="1" applyBorder="1" applyAlignment="1">
      <alignment horizontal="center" vertical="center"/>
    </xf>
    <xf numFmtId="164" fontId="7" fillId="8" borderId="61" xfId="1" applyNumberFormat="1" applyFont="1" applyFill="1" applyBorder="1" applyAlignment="1">
      <alignment vertical="center"/>
    </xf>
    <xf numFmtId="166" fontId="7" fillId="8" borderId="97" xfId="1" applyNumberFormat="1" applyFont="1" applyFill="1" applyBorder="1" applyAlignment="1">
      <alignment horizontal="center" vertical="center"/>
    </xf>
    <xf numFmtId="3" fontId="6" fillId="8" borderId="90" xfId="1" applyNumberFormat="1" applyFont="1" applyFill="1" applyBorder="1" applyAlignment="1">
      <alignment horizontal="center" vertical="center" wrapText="1"/>
    </xf>
    <xf numFmtId="0" fontId="13" fillId="8" borderId="0" xfId="0" applyFont="1" applyFill="1" applyAlignment="1">
      <alignment vertical="center"/>
    </xf>
    <xf numFmtId="164" fontId="13" fillId="8" borderId="0" xfId="1" applyNumberFormat="1" applyFont="1" applyFill="1" applyBorder="1" applyAlignment="1">
      <alignment vertical="center"/>
    </xf>
    <xf numFmtId="0" fontId="13" fillId="10" borderId="0" xfId="0" applyFont="1" applyFill="1" applyAlignment="1">
      <alignment vertical="center"/>
    </xf>
    <xf numFmtId="166" fontId="9" fillId="7" borderId="0" xfId="0" applyNumberFormat="1" applyFont="1" applyFill="1" applyAlignment="1">
      <alignment vertical="center"/>
    </xf>
    <xf numFmtId="164" fontId="9" fillId="7" borderId="0" xfId="1" applyNumberFormat="1" applyFont="1" applyFill="1" applyBorder="1" applyAlignment="1">
      <alignment horizontal="center"/>
    </xf>
    <xf numFmtId="0" fontId="9" fillId="7" borderId="0" xfId="0" applyFont="1" applyFill="1" applyAlignment="1">
      <alignment horizontal="center"/>
    </xf>
    <xf numFmtId="0" fontId="9" fillId="9" borderId="0" xfId="0" applyFont="1" applyFill="1" applyAlignment="1">
      <alignment vertical="center"/>
    </xf>
    <xf numFmtId="166" fontId="9" fillId="9" borderId="0" xfId="0" applyNumberFormat="1" applyFont="1" applyFill="1" applyAlignment="1">
      <alignment vertical="center"/>
    </xf>
    <xf numFmtId="0" fontId="10" fillId="9" borderId="34" xfId="0" applyFont="1" applyFill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/>
    </xf>
    <xf numFmtId="0" fontId="10" fillId="9" borderId="52" xfId="0" applyFont="1" applyFill="1" applyBorder="1" applyAlignment="1">
      <alignment horizontal="center" vertical="center"/>
    </xf>
    <xf numFmtId="0" fontId="10" fillId="9" borderId="36" xfId="0" applyFont="1" applyFill="1" applyBorder="1" applyAlignment="1">
      <alignment horizontal="center" vertical="center"/>
    </xf>
    <xf numFmtId="0" fontId="10" fillId="9" borderId="77" xfId="0" applyFont="1" applyFill="1" applyBorder="1" applyAlignment="1">
      <alignment horizontal="center" vertical="center"/>
    </xf>
    <xf numFmtId="166" fontId="10" fillId="9" borderId="34" xfId="0" applyNumberFormat="1" applyFont="1" applyFill="1" applyBorder="1" applyAlignment="1">
      <alignment horizontal="center" vertical="center"/>
    </xf>
    <xf numFmtId="9" fontId="10" fillId="9" borderId="36" xfId="2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166" fontId="9" fillId="9" borderId="37" xfId="1" applyNumberFormat="1" applyFont="1" applyFill="1" applyBorder="1" applyAlignment="1">
      <alignment horizontal="center" vertical="center"/>
    </xf>
    <xf numFmtId="9" fontId="9" fillId="9" borderId="39" xfId="2" applyFont="1" applyFill="1" applyBorder="1" applyAlignment="1">
      <alignment horizontal="center" vertical="center"/>
    </xf>
    <xf numFmtId="166" fontId="9" fillId="10" borderId="42" xfId="1" applyNumberFormat="1" applyFont="1" applyFill="1" applyBorder="1" applyAlignment="1">
      <alignment horizontal="center" vertical="center"/>
    </xf>
    <xf numFmtId="9" fontId="9" fillId="10" borderId="43" xfId="2" applyFont="1" applyFill="1" applyBorder="1" applyAlignment="1">
      <alignment horizontal="center" vertical="center"/>
    </xf>
    <xf numFmtId="166" fontId="7" fillId="8" borderId="31" xfId="1" applyNumberFormat="1" applyFont="1" applyFill="1" applyBorder="1" applyAlignment="1">
      <alignment horizontal="center" vertical="center"/>
    </xf>
    <xf numFmtId="166" fontId="7" fillId="8" borderId="32" xfId="1" applyNumberFormat="1" applyFont="1" applyFill="1" applyBorder="1" applyAlignment="1">
      <alignment horizontal="center" vertical="center"/>
    </xf>
    <xf numFmtId="166" fontId="13" fillId="8" borderId="32" xfId="1" applyNumberFormat="1" applyFont="1" applyFill="1" applyBorder="1" applyAlignment="1">
      <alignment horizontal="center" vertical="center"/>
    </xf>
    <xf numFmtId="166" fontId="7" fillId="8" borderId="75" xfId="1" applyNumberFormat="1" applyFont="1" applyFill="1" applyBorder="1" applyAlignment="1">
      <alignment horizontal="center" vertical="center"/>
    </xf>
    <xf numFmtId="10" fontId="7" fillId="8" borderId="70" xfId="2" applyNumberFormat="1" applyFont="1" applyFill="1" applyBorder="1" applyAlignment="1">
      <alignment horizontal="center" vertical="center"/>
    </xf>
    <xf numFmtId="166" fontId="13" fillId="8" borderId="31" xfId="1" applyNumberFormat="1" applyFont="1" applyFill="1" applyBorder="1" applyAlignment="1">
      <alignment horizontal="center" vertical="center"/>
    </xf>
    <xf numFmtId="166" fontId="13" fillId="8" borderId="75" xfId="1" applyNumberFormat="1" applyFont="1" applyFill="1" applyBorder="1" applyAlignment="1">
      <alignment horizontal="center" vertical="center"/>
    </xf>
    <xf numFmtId="10" fontId="13" fillId="8" borderId="70" xfId="2" applyNumberFormat="1" applyFont="1" applyFill="1" applyBorder="1" applyAlignment="1">
      <alignment horizontal="center" vertical="center"/>
    </xf>
    <xf numFmtId="10" fontId="7" fillId="8" borderId="33" xfId="2" applyNumberFormat="1" applyFont="1" applyFill="1" applyBorder="1" applyAlignment="1">
      <alignment horizontal="center" vertical="center"/>
    </xf>
    <xf numFmtId="166" fontId="7" fillId="8" borderId="28" xfId="1" applyNumberFormat="1" applyFont="1" applyFill="1" applyBorder="1" applyAlignment="1">
      <alignment horizontal="center" vertical="center"/>
    </xf>
    <xf numFmtId="166" fontId="7" fillId="8" borderId="29" xfId="1" applyNumberFormat="1" applyFont="1" applyFill="1" applyBorder="1" applyAlignment="1">
      <alignment horizontal="center" vertical="center"/>
    </xf>
    <xf numFmtId="0" fontId="9" fillId="9" borderId="22" xfId="0" applyFont="1" applyFill="1" applyBorder="1" applyAlignment="1">
      <alignment horizontal="right" vertical="center"/>
    </xf>
    <xf numFmtId="9" fontId="9" fillId="9" borderId="33" xfId="2" applyFont="1" applyFill="1" applyBorder="1" applyAlignment="1">
      <alignment horizontal="center" vertical="center"/>
    </xf>
    <xf numFmtId="9" fontId="9" fillId="9" borderId="58" xfId="2" applyFont="1" applyFill="1" applyBorder="1" applyAlignment="1">
      <alignment horizontal="center" vertical="center"/>
    </xf>
    <xf numFmtId="0" fontId="13" fillId="8" borderId="37" xfId="0" applyFont="1" applyFill="1" applyBorder="1" applyAlignment="1">
      <alignment horizontal="center" vertical="center"/>
    </xf>
    <xf numFmtId="0" fontId="13" fillId="8" borderId="39" xfId="0" applyFont="1" applyFill="1" applyBorder="1" applyAlignment="1">
      <alignment horizontal="center" vertical="center"/>
    </xf>
    <xf numFmtId="0" fontId="13" fillId="8" borderId="57" xfId="0" applyFont="1" applyFill="1" applyBorder="1" applyAlignment="1">
      <alignment horizontal="center" vertical="center"/>
    </xf>
    <xf numFmtId="0" fontId="13" fillId="8" borderId="53" xfId="0" applyFont="1" applyFill="1" applyBorder="1" applyAlignment="1">
      <alignment horizontal="center" vertical="center"/>
    </xf>
    <xf numFmtId="166" fontId="9" fillId="9" borderId="19" xfId="0" applyNumberFormat="1" applyFont="1" applyFill="1" applyBorder="1"/>
    <xf numFmtId="166" fontId="9" fillId="9" borderId="1" xfId="0" applyNumberFormat="1" applyFont="1" applyFill="1" applyBorder="1"/>
    <xf numFmtId="166" fontId="9" fillId="10" borderId="19" xfId="1" applyNumberFormat="1" applyFont="1" applyFill="1" applyBorder="1" applyAlignment="1">
      <alignment horizontal="center" vertical="center"/>
    </xf>
    <xf numFmtId="164" fontId="17" fillId="9" borderId="48" xfId="1" applyNumberFormat="1" applyFont="1" applyFill="1" applyBorder="1" applyAlignment="1">
      <alignment horizontal="right"/>
    </xf>
    <xf numFmtId="0" fontId="8" fillId="4" borderId="0" xfId="0" applyFont="1" applyFill="1" applyAlignment="1">
      <alignment horizontal="center"/>
    </xf>
    <xf numFmtId="0" fontId="9" fillId="7" borderId="34" xfId="0" applyFont="1" applyFill="1" applyBorder="1" applyAlignment="1">
      <alignment horizontal="center"/>
    </xf>
    <xf numFmtId="0" fontId="9" fillId="7" borderId="35" xfId="0" applyFont="1" applyFill="1" applyBorder="1" applyAlignment="1">
      <alignment horizontal="center"/>
    </xf>
    <xf numFmtId="0" fontId="9" fillId="7" borderId="36" xfId="0" applyFont="1" applyFill="1" applyBorder="1" applyAlignment="1">
      <alignment horizontal="center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/>
    </xf>
    <xf numFmtId="0" fontId="9" fillId="7" borderId="52" xfId="0" applyFont="1" applyFill="1" applyBorder="1" applyAlignment="1">
      <alignment horizontal="center"/>
    </xf>
    <xf numFmtId="0" fontId="9" fillId="7" borderId="55" xfId="0" applyFont="1" applyFill="1" applyBorder="1" applyAlignment="1">
      <alignment horizontal="center" vertical="center" wrapText="1"/>
    </xf>
    <xf numFmtId="0" fontId="9" fillId="7" borderId="56" xfId="0" applyFont="1" applyFill="1" applyBorder="1" applyAlignment="1">
      <alignment horizontal="center" vertical="center" wrapText="1"/>
    </xf>
    <xf numFmtId="0" fontId="9" fillId="7" borderId="54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center" wrapText="1"/>
    </xf>
    <xf numFmtId="0" fontId="9" fillId="7" borderId="34" xfId="0" applyFont="1" applyFill="1" applyBorder="1" applyAlignment="1">
      <alignment horizontal="center" vertical="center" wrapText="1"/>
    </xf>
    <xf numFmtId="0" fontId="9" fillId="7" borderId="36" xfId="0" applyFont="1" applyFill="1" applyBorder="1" applyAlignment="1">
      <alignment horizontal="center" vertical="center" wrapText="1"/>
    </xf>
    <xf numFmtId="0" fontId="9" fillId="7" borderId="54" xfId="0" applyFont="1" applyFill="1" applyBorder="1" applyAlignment="1">
      <alignment horizontal="center" vertical="center" wrapText="1"/>
    </xf>
    <xf numFmtId="0" fontId="9" fillId="7" borderId="52" xfId="0" applyFont="1" applyFill="1" applyBorder="1" applyAlignment="1">
      <alignment horizontal="center" vertical="center" wrapText="1"/>
    </xf>
    <xf numFmtId="0" fontId="9" fillId="7" borderId="49" xfId="0" applyFont="1" applyFill="1" applyBorder="1" applyAlignment="1">
      <alignment horizontal="center" vertical="center" wrapText="1"/>
    </xf>
    <xf numFmtId="0" fontId="9" fillId="7" borderId="51" xfId="0" applyFont="1" applyFill="1" applyBorder="1" applyAlignment="1">
      <alignment horizontal="center" vertical="center" wrapText="1"/>
    </xf>
    <xf numFmtId="0" fontId="9" fillId="7" borderId="35" xfId="0" applyFont="1" applyFill="1" applyBorder="1" applyAlignment="1">
      <alignment horizontal="center" vertical="center" wrapText="1"/>
    </xf>
    <xf numFmtId="17" fontId="7" fillId="4" borderId="0" xfId="0" quotePrefix="1" applyNumberFormat="1" applyFont="1" applyFill="1" applyAlignment="1">
      <alignment horizontal="center"/>
    </xf>
    <xf numFmtId="0" fontId="9" fillId="9" borderId="0" xfId="0" applyFont="1" applyFill="1" applyAlignment="1">
      <alignment horizontal="center"/>
    </xf>
    <xf numFmtId="0" fontId="9" fillId="10" borderId="0" xfId="0" applyFont="1" applyFill="1" applyAlignment="1">
      <alignment horizontal="center"/>
    </xf>
    <xf numFmtId="0" fontId="7" fillId="4" borderId="0" xfId="0" applyFont="1" applyFill="1" applyAlignment="1">
      <alignment horizontal="center" vertical="center"/>
    </xf>
    <xf numFmtId="17" fontId="7" fillId="4" borderId="0" xfId="0" quotePrefix="1" applyNumberFormat="1" applyFont="1" applyFill="1" applyAlignment="1">
      <alignment horizontal="center" vertical="center"/>
    </xf>
    <xf numFmtId="17" fontId="7" fillId="4" borderId="0" xfId="0" applyNumberFormat="1" applyFont="1" applyFill="1" applyAlignment="1">
      <alignment horizontal="center" vertical="center"/>
    </xf>
    <xf numFmtId="164" fontId="8" fillId="4" borderId="0" xfId="1" applyNumberFormat="1" applyFont="1" applyFill="1" applyBorder="1" applyAlignment="1">
      <alignment horizontal="center" vertical="center"/>
    </xf>
    <xf numFmtId="0" fontId="7" fillId="4" borderId="0" xfId="0" quotePrefix="1" applyFont="1" applyFill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9" fillId="9" borderId="24" xfId="0" applyFont="1" applyFill="1" applyBorder="1" applyAlignment="1">
      <alignment horizontal="center" vertical="center"/>
    </xf>
    <xf numFmtId="0" fontId="13" fillId="8" borderId="55" xfId="0" applyFont="1" applyFill="1" applyBorder="1" applyAlignment="1">
      <alignment horizontal="center" vertical="center"/>
    </xf>
    <xf numFmtId="0" fontId="13" fillId="8" borderId="63" xfId="0" applyFont="1" applyFill="1" applyBorder="1" applyAlignment="1">
      <alignment horizontal="center" vertical="center"/>
    </xf>
  </cellXfs>
  <cellStyles count="16">
    <cellStyle name="Millares" xfId="1" builtinId="3"/>
    <cellStyle name="Millares 2" xfId="4" xr:uid="{00000000-0005-0000-0000-000001000000}"/>
    <cellStyle name="Millares 2 2" xfId="7" xr:uid="{00000000-0005-0000-0000-000002000000}"/>
    <cellStyle name="Millares 2 3" xfId="11" xr:uid="{00000000-0005-0000-0000-000003000000}"/>
    <cellStyle name="Millares 2 4" xfId="13" xr:uid="{00000000-0005-0000-0000-000004000000}"/>
    <cellStyle name="Millares 3" xfId="6" xr:uid="{00000000-0005-0000-0000-000005000000}"/>
    <cellStyle name="Millares 4" xfId="10" xr:uid="{00000000-0005-0000-0000-000006000000}"/>
    <cellStyle name="Millares 5" xfId="12" xr:uid="{00000000-0005-0000-0000-000007000000}"/>
    <cellStyle name="Millares 6" xfId="15" xr:uid="{19970336-427F-4735-A4D6-839FF2A86559}"/>
    <cellStyle name="Normal" xfId="0" builtinId="0"/>
    <cellStyle name="Normal 2" xfId="3" xr:uid="{00000000-0005-0000-0000-000009000000}"/>
    <cellStyle name="Normal 3" xfId="8" xr:uid="{00000000-0005-0000-0000-00000A000000}"/>
    <cellStyle name="Normal 4" xfId="9" xr:uid="{00000000-0005-0000-0000-00000B000000}"/>
    <cellStyle name="Normal 5" xfId="5" xr:uid="{00000000-0005-0000-0000-00000C000000}"/>
    <cellStyle name="Normal 6" xfId="14" xr:uid="{8CD55E52-E112-4884-B3AC-66A43F7D6120}"/>
    <cellStyle name="Porcentaje" xfId="2" builtinId="5"/>
  </cellStyles>
  <dxfs count="31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9" defaultPivotStyle="PivotStyleLight16"/>
  <colors>
    <mruColors>
      <color rgb="FFDB5776"/>
      <color rgb="FF691C32"/>
      <color rgb="FFDDC9A3"/>
      <color rgb="FF9F2241"/>
      <color rgb="FFBC955C"/>
      <color rgb="FFD12D54"/>
      <color rgb="FF7A203A"/>
      <color rgb="FFA62C4F"/>
      <color rgb="FFE18BA4"/>
      <color rgb="FFD14F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800" b="1"/>
              <a:t>VOLUMEN TOTAL TEUS POR NAVIERA </a:t>
            </a:r>
          </a:p>
          <a:p>
            <a:pPr>
              <a:defRPr/>
            </a:pPr>
            <a:r>
              <a:rPr lang="es-MX" sz="1800" b="1"/>
              <a:t>COMPARATIVO DICIEMBRE</a:t>
            </a:r>
          </a:p>
          <a:p>
            <a:pPr>
              <a:defRPr/>
            </a:pPr>
            <a:endParaRPr lang="es-MX" sz="1800" b="1"/>
          </a:p>
        </c:rich>
      </c:tx>
      <c:layout>
        <c:manualLayout>
          <c:xMode val="edge"/>
          <c:yMode val="edge"/>
          <c:x val="0.4195866466726284"/>
          <c:y val="1.2129818191192016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0"/>
          <c:y val="0.14531097920846367"/>
          <c:w val="0.98843491502337721"/>
          <c:h val="0.776976168404414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TEUS!$AB$30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F224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TEUS!$B$31:$B$45</c15:sqref>
                  </c15:fullRef>
                </c:ext>
              </c:extLst>
              <c:f>(TEUS!$B$31,TEUS!$B$33:$B$34,TEUS!$B$36,TEUS!$B$38,TEUS!$B$41:$B$43,TEUS!$B$45)</c:f>
              <c:strCache>
                <c:ptCount val="9"/>
                <c:pt idx="0">
                  <c:v>HLCL  </c:v>
                </c:pt>
                <c:pt idx="1">
                  <c:v>ONE</c:v>
                </c:pt>
                <c:pt idx="2">
                  <c:v>EMC</c:v>
                </c:pt>
                <c:pt idx="3">
                  <c:v>WHL</c:v>
                </c:pt>
                <c:pt idx="4">
                  <c:v>CMA</c:v>
                </c:pt>
                <c:pt idx="5">
                  <c:v>COS</c:v>
                </c:pt>
                <c:pt idx="6">
                  <c:v>HMM</c:v>
                </c:pt>
                <c:pt idx="7">
                  <c:v>MSC</c:v>
                </c:pt>
                <c:pt idx="8">
                  <c:v>OOCL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TEUS!$AB$31:$AB$45</c15:sqref>
                  </c15:fullRef>
                </c:ext>
              </c:extLst>
              <c:f>(TEUS!$AB$31,TEUS!$AB$33:$AB$34,TEUS!$AB$36,TEUS!$AB$38,TEUS!$AB$41:$AB$43,TEUS!$AB$45)</c:f>
              <c:numCache>
                <c:formatCode>_-* #,##0_-;\-* #,##0_-;_-* "-"??_-;_-@_-</c:formatCode>
                <c:ptCount val="9"/>
                <c:pt idx="0">
                  <c:v>65958</c:v>
                </c:pt>
                <c:pt idx="1">
                  <c:v>32393</c:v>
                </c:pt>
                <c:pt idx="2">
                  <c:v>11108</c:v>
                </c:pt>
                <c:pt idx="3">
                  <c:v>47626</c:v>
                </c:pt>
                <c:pt idx="4">
                  <c:v>63415</c:v>
                </c:pt>
                <c:pt idx="5">
                  <c:v>127697</c:v>
                </c:pt>
                <c:pt idx="6">
                  <c:v>4177</c:v>
                </c:pt>
                <c:pt idx="7">
                  <c:v>65787</c:v>
                </c:pt>
                <c:pt idx="8">
                  <c:v>16600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F9-404C-A949-D99D59321596}"/>
            </c:ext>
          </c:extLst>
        </c:ser>
        <c:ser>
          <c:idx val="1"/>
          <c:order val="1"/>
          <c:tx>
            <c:strRef>
              <c:f>TEUS!$AA$30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DDC9A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TEUS!$B$31:$B$45</c15:sqref>
                  </c15:fullRef>
                </c:ext>
              </c:extLst>
              <c:f>(TEUS!$B$31,TEUS!$B$33:$B$34,TEUS!$B$36,TEUS!$B$38,TEUS!$B$41:$B$43,TEUS!$B$45)</c:f>
              <c:strCache>
                <c:ptCount val="9"/>
                <c:pt idx="0">
                  <c:v>HLCL  </c:v>
                </c:pt>
                <c:pt idx="1">
                  <c:v>ONE</c:v>
                </c:pt>
                <c:pt idx="2">
                  <c:v>EMC</c:v>
                </c:pt>
                <c:pt idx="3">
                  <c:v>WHL</c:v>
                </c:pt>
                <c:pt idx="4">
                  <c:v>CMA</c:v>
                </c:pt>
                <c:pt idx="5">
                  <c:v>COS</c:v>
                </c:pt>
                <c:pt idx="6">
                  <c:v>HMM</c:v>
                </c:pt>
                <c:pt idx="7">
                  <c:v>MSC</c:v>
                </c:pt>
                <c:pt idx="8">
                  <c:v>OOCL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TEUS!$AA$31:$AA$45</c15:sqref>
                  </c15:fullRef>
                </c:ext>
              </c:extLst>
              <c:f>(TEUS!$AA$31,TEUS!$AA$33:$AA$34,TEUS!$AA$36,TEUS!$AA$38,TEUS!$AA$41:$AA$43,TEUS!$AA$45)</c:f>
              <c:numCache>
                <c:formatCode>_-* #,##0_-;\-* #,##0_-;_-* "-"??_-;_-@_-</c:formatCode>
                <c:ptCount val="9"/>
                <c:pt idx="0">
                  <c:v>67083</c:v>
                </c:pt>
                <c:pt idx="1">
                  <c:v>40381</c:v>
                </c:pt>
                <c:pt idx="2">
                  <c:v>22484</c:v>
                </c:pt>
                <c:pt idx="3">
                  <c:v>46561</c:v>
                </c:pt>
                <c:pt idx="4">
                  <c:v>65526</c:v>
                </c:pt>
                <c:pt idx="5">
                  <c:v>134286</c:v>
                </c:pt>
                <c:pt idx="6">
                  <c:v>6407</c:v>
                </c:pt>
                <c:pt idx="7">
                  <c:v>59352</c:v>
                </c:pt>
                <c:pt idx="8">
                  <c:v>19564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F9-404C-A949-D99D593215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86695152"/>
        <c:axId val="786696240"/>
      </c:barChart>
      <c:catAx>
        <c:axId val="78669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60000" vert="horz"/>
          <a:lstStyle/>
          <a:p>
            <a:pPr>
              <a:defRPr sz="1200" b="1"/>
            </a:pPr>
            <a:endParaRPr lang="es-MX"/>
          </a:p>
        </c:txPr>
        <c:crossAx val="78669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6696240"/>
        <c:scaling>
          <c:orientation val="minMax"/>
        </c:scaling>
        <c:delete val="1"/>
        <c:axPos val="l"/>
        <c:numFmt formatCode="_-* #,##0_-;\-* #,##0_-;_-* &quot;-&quot;??_-;_-@_-" sourceLinked="1"/>
        <c:majorTickMark val="out"/>
        <c:minorTickMark val="none"/>
        <c:tickLblPos val="none"/>
        <c:crossAx val="786695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3184716032919476"/>
          <c:y val="0.13731774634130534"/>
          <c:w val="0.33013440210970191"/>
          <c:h val="0.11751727096586499"/>
        </c:manualLayout>
      </c:layout>
      <c:overlay val="0"/>
      <c:txPr>
        <a:bodyPr/>
        <a:lstStyle/>
        <a:p>
          <a:pPr>
            <a:defRPr sz="2000"/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0189" r="0.75000000000000189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1" i="0" u="none" strike="noStrike" kern="1200" baseline="0">
                <a:solidFill>
                  <a:srgbClr val="0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r>
              <a:rPr lang="es-MX" sz="1800"/>
              <a:t>PARTICIPACIÓN TEUS POR NAVIERA</a:t>
            </a:r>
            <a:r>
              <a:rPr lang="es-MX" sz="1800" baseline="0"/>
              <a:t> </a:t>
            </a:r>
          </a:p>
          <a:p>
            <a:pPr algn="ctr">
              <a:defRPr sz="1800"/>
            </a:pPr>
            <a:r>
              <a:rPr lang="es-MX" sz="1800"/>
              <a:t>DICIEMBRE</a:t>
            </a:r>
          </a:p>
          <a:p>
            <a:pPr algn="ctr">
              <a:defRPr sz="1800"/>
            </a:pPr>
            <a:r>
              <a:rPr lang="es-MX" sz="1800"/>
              <a:t> </a:t>
            </a:r>
            <a:r>
              <a:rPr lang="es-MX" sz="1800" baseline="0"/>
              <a:t>2024</a:t>
            </a:r>
          </a:p>
        </c:rich>
      </c:tx>
      <c:layout>
        <c:manualLayout>
          <c:xMode val="edge"/>
          <c:yMode val="edge"/>
          <c:x val="0.41912803334207555"/>
          <c:y val="1.7745002656015165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800" b="1" i="0" u="none" strike="noStrike" kern="1200" baseline="0">
              <a:solidFill>
                <a:srgbClr val="000000"/>
              </a:solidFill>
              <a:latin typeface="Montserrat" panose="00000500000000000000" pitchFamily="2" charset="0"/>
              <a:ea typeface="Calibri"/>
              <a:cs typeface="Calibri"/>
            </a:defRPr>
          </a:pPr>
          <a:endParaRPr lang="es-MX"/>
        </a:p>
      </c:txPr>
    </c:title>
    <c:autoTitleDeleted val="0"/>
    <c:view3D>
      <c:rotX val="40"/>
      <c:rotY val="139"/>
      <c:rAngAx val="0"/>
      <c:perspective val="1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0307000927760936E-2"/>
          <c:y val="0.21841150091601624"/>
          <c:w val="0.80064269427271639"/>
          <c:h val="0.70998902048209545"/>
        </c:manualLayout>
      </c:layout>
      <c:pie3DChart>
        <c:varyColors val="1"/>
        <c:ser>
          <c:idx val="0"/>
          <c:order val="0"/>
          <c:tx>
            <c:strRef>
              <c:f>TEUS!$AB$6</c:f>
              <c:strCache>
                <c:ptCount val="1"/>
                <c:pt idx="0">
                  <c:v>TEUS</c:v>
                </c:pt>
              </c:strCache>
            </c:strRef>
          </c:tx>
          <c:spPr>
            <a:solidFill>
              <a:srgbClr val="691C32"/>
            </a:solidFill>
            <a:ln>
              <a:solidFill>
                <a:sysClr val="windowText" lastClr="000000"/>
              </a:solidFill>
            </a:ln>
          </c:spPr>
          <c:explosion val="4"/>
          <c:dPt>
            <c:idx val="0"/>
            <c:bubble3D val="0"/>
            <c:spPr>
              <a:solidFill>
                <a:srgbClr val="A62C4F"/>
              </a:solidFill>
              <a:ln>
                <a:solidFill>
                  <a:sysClr val="windowText" lastClr="000000"/>
                </a:solidFill>
              </a:ln>
              <a:effectLst/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E4B-4034-A89E-6BFCA67A089D}"/>
              </c:ext>
            </c:extLst>
          </c:dPt>
          <c:dPt>
            <c:idx val="1"/>
            <c:bubble3D val="0"/>
            <c:spPr>
              <a:solidFill>
                <a:srgbClr val="D9D9D9"/>
              </a:solidFill>
              <a:ln>
                <a:solidFill>
                  <a:sysClr val="windowText" lastClr="000000"/>
                </a:solidFill>
              </a:ln>
              <a:effectLst/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E4B-4034-A89E-6BFCA67A089D}"/>
              </c:ext>
            </c:extLst>
          </c:dPt>
          <c:dPt>
            <c:idx val="2"/>
            <c:bubble3D val="0"/>
            <c:spPr>
              <a:solidFill>
                <a:srgbClr val="BC955C"/>
              </a:solidFill>
              <a:ln>
                <a:solidFill>
                  <a:sysClr val="windowText" lastClr="000000"/>
                </a:solidFill>
              </a:ln>
              <a:effectLst/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E4B-4034-A89E-6BFCA67A089D}"/>
              </c:ext>
            </c:extLst>
          </c:dPt>
          <c:dPt>
            <c:idx val="3"/>
            <c:bubble3D val="0"/>
            <c:spPr>
              <a:solidFill>
                <a:srgbClr val="6F7271"/>
              </a:solidFill>
              <a:ln>
                <a:solidFill>
                  <a:sysClr val="windowText" lastClr="000000"/>
                </a:solidFill>
              </a:ln>
              <a:effectLst/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E4B-4034-A89E-6BFCA67A089D}"/>
              </c:ext>
            </c:extLst>
          </c:dPt>
          <c:dPt>
            <c:idx val="4"/>
            <c:bubble3D val="0"/>
            <c:spPr>
              <a:solidFill>
                <a:srgbClr val="DDC9A3"/>
              </a:solidFill>
              <a:ln>
                <a:solidFill>
                  <a:sysClr val="windowText" lastClr="000000"/>
                </a:solidFill>
              </a:ln>
              <a:effectLst/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6E4B-4034-A89E-6BFCA67A089D}"/>
              </c:ext>
            </c:extLst>
          </c:dPt>
          <c:dPt>
            <c:idx val="5"/>
            <c:bubble3D val="0"/>
            <c:spPr>
              <a:solidFill>
                <a:srgbClr val="691C32"/>
              </a:solidFill>
              <a:ln>
                <a:solidFill>
                  <a:sysClr val="windowText" lastClr="000000"/>
                </a:solidFill>
              </a:ln>
              <a:effectLst/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6-280A-4E7A-8AAC-EC64978F407C}"/>
              </c:ext>
            </c:extLst>
          </c:dPt>
          <c:dPt>
            <c:idx val="6"/>
            <c:bubble3D val="0"/>
            <c:spPr>
              <a:solidFill>
                <a:srgbClr val="98989A"/>
              </a:solidFill>
              <a:ln>
                <a:solidFill>
                  <a:sysClr val="windowText" lastClr="000000"/>
                </a:solidFill>
              </a:ln>
              <a:effectLst/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6E4B-4034-A89E-6BFCA67A089D}"/>
              </c:ext>
            </c:extLst>
          </c:dPt>
          <c:dPt>
            <c:idx val="7"/>
            <c:bubble3D val="0"/>
            <c:spPr>
              <a:solidFill>
                <a:srgbClr val="DDC9A3"/>
              </a:solidFill>
              <a:ln>
                <a:solidFill>
                  <a:sysClr val="windowText" lastClr="000000"/>
                </a:solidFill>
              </a:ln>
              <a:effectLst/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6E4B-4034-A89E-6BFCA67A089D}"/>
              </c:ext>
            </c:extLst>
          </c:dPt>
          <c:dPt>
            <c:idx val="8"/>
            <c:bubble3D val="0"/>
            <c:spPr>
              <a:solidFill>
                <a:srgbClr val="FAE6EB"/>
              </a:solidFill>
              <a:ln>
                <a:solidFill>
                  <a:sysClr val="windowText" lastClr="000000"/>
                </a:solidFill>
              </a:ln>
              <a:effectLst/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6E4B-4034-A89E-6BFCA67A089D}"/>
              </c:ext>
            </c:extLst>
          </c:dPt>
          <c:dPt>
            <c:idx val="9"/>
            <c:bubble3D val="0"/>
            <c:spPr>
              <a:solidFill>
                <a:srgbClr val="691C32"/>
              </a:solidFill>
              <a:ln>
                <a:solidFill>
                  <a:sysClr val="windowText" lastClr="000000"/>
                </a:solidFill>
              </a:ln>
              <a:effectLst/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6E4B-4034-A89E-6BFCA67A089D}"/>
              </c:ext>
            </c:extLst>
          </c:dPt>
          <c:dPt>
            <c:idx val="10"/>
            <c:bubble3D val="0"/>
            <c:spPr>
              <a:solidFill>
                <a:srgbClr val="691C32"/>
              </a:solidFill>
              <a:ln>
                <a:solidFill>
                  <a:sysClr val="windowText" lastClr="000000"/>
                </a:solidFill>
              </a:ln>
              <a:effectLst/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6E4B-4034-A89E-6BFCA67A089D}"/>
              </c:ext>
            </c:extLst>
          </c:dPt>
          <c:dPt>
            <c:idx val="11"/>
            <c:bubble3D val="0"/>
            <c:spPr>
              <a:solidFill>
                <a:srgbClr val="691C32"/>
              </a:solidFill>
              <a:ln>
                <a:solidFill>
                  <a:sysClr val="windowText" lastClr="000000"/>
                </a:solidFill>
              </a:ln>
              <a:effectLst/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6E4B-4034-A89E-6BFCA67A089D}"/>
              </c:ext>
            </c:extLst>
          </c:dPt>
          <c:dPt>
            <c:idx val="12"/>
            <c:bubble3D val="0"/>
            <c:spPr>
              <a:solidFill>
                <a:srgbClr val="691C32"/>
              </a:solidFill>
              <a:ln>
                <a:solidFill>
                  <a:sysClr val="windowText" lastClr="000000"/>
                </a:solidFill>
              </a:ln>
              <a:effectLst/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6E4B-4034-A89E-6BFCA67A089D}"/>
              </c:ext>
            </c:extLst>
          </c:dPt>
          <c:dPt>
            <c:idx val="13"/>
            <c:bubble3D val="0"/>
            <c:spPr>
              <a:solidFill>
                <a:srgbClr val="691C32"/>
              </a:solidFill>
              <a:ln>
                <a:solidFill>
                  <a:sysClr val="windowText" lastClr="000000"/>
                </a:solidFill>
              </a:ln>
              <a:effectLst/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6E4B-4034-A89E-6BFCA67A089D}"/>
              </c:ext>
            </c:extLst>
          </c:dPt>
          <c:dLbls>
            <c:dLbl>
              <c:idx val="0"/>
              <c:layout>
                <c:manualLayout>
                  <c:x val="2.420019366927801E-2"/>
                  <c:y val="3.8349354001491961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ysClr val="windowText" lastClr="000000"/>
                      </a:solidFill>
                      <a:latin typeface="Montserrat" panose="00000500000000000000" pitchFamily="2" charset="0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4B-4034-A89E-6BFCA67A089D}"/>
                </c:ext>
              </c:extLst>
            </c:dLbl>
            <c:dLbl>
              <c:idx val="1"/>
              <c:layout>
                <c:manualLayout>
                  <c:x val="-3.054800670100408E-2"/>
                  <c:y val="-1.67321472985364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4B-4034-A89E-6BFCA67A089D}"/>
                </c:ext>
              </c:extLst>
            </c:dLbl>
            <c:dLbl>
              <c:idx val="2"/>
              <c:layout>
                <c:manualLayout>
                  <c:x val="-3.3548773964451405E-2"/>
                  <c:y val="7.65501147162847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4B-4034-A89E-6BFCA67A089D}"/>
                </c:ext>
              </c:extLst>
            </c:dLbl>
            <c:dLbl>
              <c:idx val="3"/>
              <c:layout>
                <c:manualLayout>
                  <c:x val="-4.414363509230132E-2"/>
                  <c:y val="8.4427518305922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4B-4034-A89E-6BFCA67A089D}"/>
                </c:ext>
              </c:extLst>
            </c:dLbl>
            <c:dLbl>
              <c:idx val="4"/>
              <c:layout>
                <c:manualLayout>
                  <c:x val="2.1391647434805174E-3"/>
                  <c:y val="-3.64731753465167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4B-4034-A89E-6BFCA67A089D}"/>
                </c:ext>
              </c:extLst>
            </c:dLbl>
            <c:dLbl>
              <c:idx val="5"/>
              <c:layout>
                <c:manualLayout>
                  <c:x val="-4.2463700270501524E-2"/>
                  <c:y val="0.1297096185359026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bg1"/>
                      </a:solidFill>
                      <a:latin typeface="Montserrat" panose="00000500000000000000" pitchFamily="2" charset="0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80A-4E7A-8AAC-EC64978F407C}"/>
                </c:ext>
              </c:extLst>
            </c:dLbl>
            <c:dLbl>
              <c:idx val="7"/>
              <c:layout>
                <c:manualLayout>
                  <c:x val="1.8622269580148117E-2"/>
                  <c:y val="2.1672580873180504E-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4B-4034-A89E-6BFCA67A089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rgbClr val="000000"/>
                    </a:solidFill>
                    <a:latin typeface="Montserrat" panose="00000500000000000000" pitchFamily="2" charset="0"/>
                    <a:ea typeface="Calibri"/>
                    <a:cs typeface="Calibri"/>
                  </a:defRPr>
                </a:pPr>
                <a:endParaRPr lang="es-MX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TEUS!$B$7:$B$21</c15:sqref>
                  </c15:fullRef>
                </c:ext>
              </c:extLst>
              <c:f>(TEUS!$B$7,TEUS!$B$9:$B$10,TEUS!$B$12,TEUS!$B$14,TEUS!$B$17:$B$19,TEUS!$B$21)</c:f>
              <c:strCache>
                <c:ptCount val="9"/>
                <c:pt idx="0">
                  <c:v>HLCL  </c:v>
                </c:pt>
                <c:pt idx="1">
                  <c:v>ONE</c:v>
                </c:pt>
                <c:pt idx="2">
                  <c:v>EMC</c:v>
                </c:pt>
                <c:pt idx="3">
                  <c:v>WHL</c:v>
                </c:pt>
                <c:pt idx="4">
                  <c:v>CMA</c:v>
                </c:pt>
                <c:pt idx="5">
                  <c:v>COS</c:v>
                </c:pt>
                <c:pt idx="6">
                  <c:v>HMM</c:v>
                </c:pt>
                <c:pt idx="7">
                  <c:v>MSC</c:v>
                </c:pt>
                <c:pt idx="8">
                  <c:v>OOCL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TEUS!$AD$7:$AD$21</c15:sqref>
                  </c15:fullRef>
                </c:ext>
              </c:extLst>
              <c:f>(TEUS!$AD$7,TEUS!$AD$9:$AD$10,TEUS!$AD$12,TEUS!$AD$14,TEUS!$AD$17:$AD$19,TEUS!$AD$21)</c:f>
              <c:numCache>
                <c:formatCode>0.00%</c:formatCode>
                <c:ptCount val="9"/>
                <c:pt idx="0">
                  <c:v>0.15170954423654159</c:v>
                </c:pt>
                <c:pt idx="1">
                  <c:v>7.4506917530159977E-2</c:v>
                </c:pt>
                <c:pt idx="2">
                  <c:v>2.5549434752107459E-2</c:v>
                </c:pt>
                <c:pt idx="3">
                  <c:v>0.10954423654157994</c:v>
                </c:pt>
                <c:pt idx="4">
                  <c:v>0.14586040734649752</c:v>
                </c:pt>
                <c:pt idx="5">
                  <c:v>0.293714995457316</c:v>
                </c:pt>
                <c:pt idx="6">
                  <c:v>9.6074891033086848E-3</c:v>
                </c:pt>
                <c:pt idx="7">
                  <c:v>0.15131622830724645</c:v>
                </c:pt>
                <c:pt idx="8">
                  <c:v>3.4977516589421873E-2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TEUS!$AD$8</c15:sqref>
                  <c15:spPr xmlns:c15="http://schemas.microsoft.com/office/drawing/2012/chart">
                    <a:solidFill>
                      <a:srgbClr val="691C32"/>
                    </a:solidFill>
                    <a:ln>
                      <a:solidFill>
                        <a:sysClr val="windowText" lastClr="000000"/>
                      </a:solidFill>
                    </a:ln>
                    <a:effectLst/>
                    <a:sp3d>
                      <a:contourClr>
                        <a:sysClr val="windowText" lastClr="000000"/>
                      </a:contourClr>
                    </a:sp3d>
                  </c15:spPr>
                  <c15:explosion val="3"/>
                  <c15:bubble3D val="0"/>
                  <c15:dLbl>
                    <c:idx val="0"/>
                    <c:layout>
                      <c:manualLayout>
                        <c:x val="-4.0746850813466455E-2"/>
                        <c:y val="7.3065060246788618E-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800" b="1" i="0" u="none" strike="noStrike" kern="1200" baseline="0">
                              <a:solidFill>
                                <a:schemeClr val="bg1"/>
                              </a:solidFill>
                              <a:latin typeface="Montserrat" panose="00000500000000000000" pitchFamily="2" charset="0"/>
                              <a:ea typeface="Calibri"/>
                              <a:cs typeface="Calibri"/>
                            </a:defRPr>
                          </a:pPr>
                          <a:fld id="{95E36EFA-F64C-4DFF-8D1E-BF0D94C16644}" type="CATEGORYNAME">
                            <a:rPr lang="en-US">
                              <a:solidFill>
                                <a:schemeClr val="tx1"/>
                              </a:solidFill>
                            </a:rPr>
                            <a:pPr>
                              <a:defRPr>
                                <a:solidFill>
                                  <a:schemeClr val="bg1"/>
                                </a:solidFill>
                              </a:defRPr>
                            </a:pPr>
                            <a:t>[NOMBRE DE CATEGORÍA]</a:t>
                          </a:fld>
                          <a:r>
                            <a:rPr lang="en-US" baseline="0">
                              <a:solidFill>
                                <a:schemeClr val="tx1"/>
                              </a:solidFill>
                            </a:rPr>
                            <a:t>
</a:t>
                          </a:r>
                          <a:fld id="{EAF77FC9-E30C-418C-953C-B2769A71345F}" type="PERCENTAGE">
                            <a:rPr lang="en-US" baseline="0">
                              <a:solidFill>
                                <a:schemeClr val="tx1"/>
                              </a:solidFill>
                            </a:rPr>
                            <a:pPr>
                              <a:defRPr>
                                <a:solidFill>
                                  <a:schemeClr val="bg1"/>
                                </a:solidFill>
                              </a:defRPr>
                            </a:pPr>
                            <a:t>[PORCENTAJE]</a:t>
                          </a:fld>
                          <a:endParaRPr lang="en-US" baseline="0">
                            <a:solidFill>
                              <a:schemeClr val="tx1"/>
                            </a:solidFill>
                          </a:endParaRPr>
                        </a:p>
                      </c:rich>
                    </c:tx>
                    <c:numFmt formatCode="0.0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800" b="1" i="0" u="none" strike="noStrike" kern="1200" baseline="0">
                            <a:solidFill>
                              <a:schemeClr val="bg1"/>
                            </a:solidFill>
                            <a:latin typeface="Montserrat" panose="00000500000000000000" pitchFamily="2" charset="0"/>
                            <a:ea typeface="Calibri"/>
                            <a:cs typeface="Calibri"/>
                          </a:defRPr>
                        </a:pPr>
                        <a:endParaRPr lang="es-MX"/>
                      </a:p>
                    </c:txPr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1D-09F7-4E6D-A749-457642DD6F76}"/>
                      </c:ext>
                    </c:extLst>
                  </c15:dLbl>
                </c15:categoryFilterException>
                <c15:categoryFilterException>
                  <c15:sqref>TEUS!$AD$11</c15:sqref>
                  <c15:spPr xmlns:c15="http://schemas.microsoft.com/office/drawing/2012/chart">
                    <a:solidFill>
                      <a:srgbClr val="9F2241"/>
                    </a:solidFill>
                    <a:ln>
                      <a:solidFill>
                        <a:sysClr val="windowText" lastClr="000000"/>
                      </a:solidFill>
                    </a:ln>
                    <a:effectLst/>
                    <a:sp3d>
                      <a:contourClr>
                        <a:sysClr val="windowText" lastClr="000000"/>
                      </a:contourClr>
                    </a:sp3d>
                  </c15:spPr>
                  <c15:bubble3D val="0"/>
                  <c15:dLbl>
                    <c:idx val="2"/>
                    <c:layout>
                      <c:manualLayout>
                        <c:x val="-3.6974940958909588E-2"/>
                        <c:y val="1.5611215682766577E-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800" b="1" i="0" u="none" strike="noStrike" kern="1200" baseline="0">
                              <a:solidFill>
                                <a:schemeClr val="bg1"/>
                              </a:solidFill>
                              <a:latin typeface="Montserrat" panose="00000500000000000000" pitchFamily="2" charset="0"/>
                              <a:ea typeface="Calibri"/>
                              <a:cs typeface="Calibri"/>
                            </a:defRPr>
                          </a:pPr>
                          <a:fld id="{A361FE56-830C-4786-ABD3-4BC4B0FE14E6}" type="CATEGORYNAME">
                            <a:rPr lang="en-US">
                              <a:solidFill>
                                <a:schemeClr val="tx1"/>
                              </a:solidFill>
                            </a:rPr>
                            <a:pPr>
                              <a:defRPr>
                                <a:solidFill>
                                  <a:schemeClr val="bg1"/>
                                </a:solidFill>
                              </a:defRPr>
                            </a:pPr>
                            <a:t>[NOMBRE DE CATEGORÍA]</a:t>
                          </a:fld>
                          <a:r>
                            <a:rPr lang="en-US" baseline="0">
                              <a:solidFill>
                                <a:schemeClr val="tx1"/>
                              </a:solidFill>
                            </a:rPr>
                            <a:t>
</a:t>
                          </a:r>
                          <a:fld id="{D5BD7533-97FC-4A4A-B29E-518242C987FD}" type="PERCENTAGE">
                            <a:rPr lang="en-US" baseline="0">
                              <a:solidFill>
                                <a:schemeClr val="tx1"/>
                              </a:solidFill>
                            </a:rPr>
                            <a:pPr>
                              <a:defRPr>
                                <a:solidFill>
                                  <a:schemeClr val="bg1"/>
                                </a:solidFill>
                              </a:defRPr>
                            </a:pPr>
                            <a:t>[PORCENTAJE]</a:t>
                          </a:fld>
                          <a:endParaRPr lang="en-US" baseline="0">
                            <a:solidFill>
                              <a:schemeClr val="tx1"/>
                            </a:solidFill>
                          </a:endParaRPr>
                        </a:p>
                      </c:rich>
                    </c:tx>
                    <c:numFmt formatCode="0.0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800" b="1" i="0" u="none" strike="noStrike" kern="1200" baseline="0">
                            <a:solidFill>
                              <a:schemeClr val="bg1"/>
                            </a:solidFill>
                            <a:latin typeface="Montserrat" panose="00000500000000000000" pitchFamily="2" charset="0"/>
                            <a:ea typeface="Calibri"/>
                            <a:cs typeface="Calibri"/>
                          </a:defRPr>
                        </a:pPr>
                        <a:endParaRPr lang="es-MX"/>
                      </a:p>
                    </c:txPr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1F-09F7-4E6D-A749-457642DD6F76}"/>
                      </c:ext>
                    </c:extLst>
                  </c15:dLbl>
                </c15:categoryFilterException>
                <c15:categoryFilterException>
                  <c15:sqref>TEUS!$AD$13</c15:sqref>
                  <c15:spPr xmlns:c15="http://schemas.microsoft.com/office/drawing/2012/chart">
                    <a:solidFill>
                      <a:schemeClr val="bg1">
                        <a:lumMod val="85000"/>
                      </a:schemeClr>
                    </a:solidFill>
                    <a:ln>
                      <a:solidFill>
                        <a:sysClr val="windowText" lastClr="000000"/>
                      </a:solidFill>
                    </a:ln>
                    <a:effectLst/>
                    <a:sp3d>
                      <a:contourClr>
                        <a:sysClr val="windowText" lastClr="000000"/>
                      </a:contourClr>
                    </a:sp3d>
                  </c15:spPr>
                  <c15:bubble3D val="0"/>
                  <c15:dLbl>
                    <c:idx val="3"/>
                    <c:layout>
                      <c:manualLayout>
                        <c:x val="-4.3472421249436594E-2"/>
                        <c:y val="9.6742779558603737E-3"/>
                      </c:manualLayout>
                    </c:layout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9F7-4E6D-A749-457642DD6F76}"/>
                      </c:ext>
                    </c:extLst>
                  </c15:dLbl>
                </c15:categoryFilterException>
                <c15:categoryFilterException>
                  <c15:sqref>TEUS!$AD$15</c15:sqref>
                  <c15:spPr xmlns:c15="http://schemas.microsoft.com/office/drawing/2012/chart">
                    <a:solidFill>
                      <a:srgbClr val="896C33"/>
                    </a:solidFill>
                    <a:ln>
                      <a:solidFill>
                        <a:sysClr val="windowText" lastClr="000000"/>
                      </a:solidFill>
                    </a:ln>
                    <a:effectLst/>
                    <a:sp3d>
                      <a:contourClr>
                        <a:sysClr val="windowText" lastClr="000000"/>
                      </a:contourClr>
                    </a:sp3d>
                  </c15:spPr>
                  <c15:bubble3D val="0"/>
                  <c15:dLbl>
                    <c:idx val="4"/>
                    <c:layout>
                      <c:manualLayout>
                        <c:x val="2.1798835036743246E-2"/>
                        <c:y val="2.7036846798473438E-3"/>
                      </c:manualLayout>
                    </c:layout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09F7-4E6D-A749-457642DD6F76}"/>
                      </c:ext>
                    </c:extLst>
                  </c15:dLbl>
                </c15:categoryFilterException>
                <c15:categoryFilterException>
                  <c15:sqref>TEUS!$AD$16</c15:sqref>
                  <c15:spPr xmlns:c15="http://schemas.microsoft.com/office/drawing/2012/chart">
                    <a:solidFill>
                      <a:srgbClr val="6F7271"/>
                    </a:solidFill>
                    <a:ln>
                      <a:solidFill>
                        <a:sysClr val="windowText" lastClr="000000"/>
                      </a:solidFill>
                    </a:ln>
                    <a:effectLst/>
                    <a:sp3d>
                      <a:contourClr>
                        <a:sysClr val="windowText" lastClr="000000"/>
                      </a:contourClr>
                    </a:sp3d>
                  </c15:spPr>
                  <c15:bubble3D val="0"/>
                  <c15:dLbl>
                    <c:idx val="4"/>
                    <c:numFmt formatCode="0.0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800" b="1" i="0" u="none" strike="noStrike" kern="1200" baseline="0">
                            <a:solidFill>
                              <a:sysClr val="windowText" lastClr="000000"/>
                            </a:solidFill>
                            <a:latin typeface="Montserrat" panose="00000500000000000000" pitchFamily="2" charset="0"/>
                            <a:ea typeface="Calibri"/>
                            <a:cs typeface="Calibri"/>
                          </a:defRPr>
                        </a:pPr>
                        <a:endParaRPr lang="es-MX"/>
                      </a:p>
                    </c:txPr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xmlns:c16="http://schemas.microsoft.com/office/drawing/2014/chart" uri="{C3380CC4-5D6E-409C-BE32-E72D297353CC}">
                        <c16:uniqueId val="{00000025-09F7-4E6D-A749-457642DD6F76}"/>
                      </c:ext>
                    </c:extLst>
                  </c15:dLbl>
                </c15:categoryFilterException>
                <c15:categoryFilterException>
                  <c15:sqref>TEUS!$AD$20</c15:sqref>
                  <c15:spPr xmlns:c15="http://schemas.microsoft.com/office/drawing/2012/chart">
                    <a:solidFill>
                      <a:srgbClr val="691C32"/>
                    </a:solidFill>
                    <a:ln>
                      <a:solidFill>
                        <a:sysClr val="windowText" lastClr="000000"/>
                      </a:solidFill>
                    </a:ln>
                    <a:effectLst/>
                    <a:sp3d>
                      <a:contourClr>
                        <a:sysClr val="windowText" lastClr="000000"/>
                      </a:contourClr>
                    </a:sp3d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28-6E4B-4034-A89E-6BFCA67A089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1800" b="1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spc="10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n-US" sz="1800" b="1" i="0" u="none" strike="noStrike" kern="1200" spc="10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Montserrat" panose="00000500000000000000" pitchFamily="2" charset="0"/>
                <a:ea typeface="+mn-ea"/>
                <a:cs typeface="+mn-cs"/>
              </a:rPr>
              <a:t>Participación por naviera Impo (LL)   </a:t>
            </a:r>
          </a:p>
          <a:p>
            <a:pPr algn="ctr" rtl="0">
              <a:defRPr lang="en-US" sz="1800" b="1" i="0" u="none" strike="noStrike" kern="1200" spc="10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n-US" sz="1800" b="1" i="0" u="none" strike="noStrike" kern="1200" spc="10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Montserrat" panose="00000500000000000000" pitchFamily="2" charset="0"/>
                <a:ea typeface="+mn-ea"/>
                <a:cs typeface="+mn-cs"/>
              </a:rPr>
              <a:t>DICIEMBRE</a:t>
            </a:r>
          </a:p>
        </c:rich>
      </c:tx>
      <c:layout>
        <c:manualLayout>
          <c:xMode val="edge"/>
          <c:yMode val="edge"/>
          <c:x val="0.29753253342785452"/>
          <c:y val="3.8569997846181696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370347945561541E-2"/>
          <c:y val="0.16881035728912647"/>
          <c:w val="0.96537817860402741"/>
          <c:h val="0.752658288697996"/>
        </c:manualLayout>
      </c:layout>
      <c:pie3DChart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</c:spPr>
          <c:explosion val="8"/>
          <c:dPt>
            <c:idx val="0"/>
            <c:bubble3D val="0"/>
            <c:spPr>
              <a:solidFill>
                <a:srgbClr val="594425"/>
              </a:solidFill>
            </c:spPr>
            <c:extLst>
              <c:ext xmlns:c16="http://schemas.microsoft.com/office/drawing/2014/chart" uri="{C3380CC4-5D6E-409C-BE32-E72D297353CC}">
                <c16:uniqueId val="{00000012-A670-48AD-8C42-0ADB1D6D0655}"/>
              </c:ext>
            </c:extLst>
          </c:dPt>
          <c:dPt>
            <c:idx val="1"/>
            <c:bubble3D val="0"/>
            <c:spPr>
              <a:solidFill>
                <a:srgbClr val="EADECC"/>
              </a:solidFill>
            </c:spPr>
            <c:extLst>
              <c:ext xmlns:c16="http://schemas.microsoft.com/office/drawing/2014/chart" uri="{C3380CC4-5D6E-409C-BE32-E72D297353CC}">
                <c16:uniqueId val="{00000005-7807-421F-A9D5-C45255217493}"/>
              </c:ext>
            </c:extLst>
          </c:dPt>
          <c:dPt>
            <c:idx val="2"/>
            <c:bubble3D val="0"/>
            <c:spPr>
              <a:solidFill>
                <a:srgbClr val="AB8347"/>
              </a:solidFill>
            </c:spPr>
            <c:extLst>
              <c:ext xmlns:c16="http://schemas.microsoft.com/office/drawing/2014/chart" uri="{C3380CC4-5D6E-409C-BE32-E72D297353CC}">
                <c16:uniqueId val="{00000007-7807-421F-A9D5-C45255217493}"/>
              </c:ext>
            </c:extLst>
          </c:dPt>
          <c:dPt>
            <c:idx val="3"/>
            <c:bubble3D val="0"/>
            <c:spPr>
              <a:solidFill>
                <a:srgbClr val="DCC7A8"/>
              </a:solidFill>
            </c:spPr>
            <c:extLst>
              <c:ext xmlns:c16="http://schemas.microsoft.com/office/drawing/2014/chart" uri="{C3380CC4-5D6E-409C-BE32-E72D297353CC}">
                <c16:uniqueId val="{0000000B-7807-421F-A9D5-C45255217493}"/>
              </c:ext>
            </c:extLst>
          </c:dPt>
          <c:dPt>
            <c:idx val="4"/>
            <c:bubble3D val="0"/>
            <c:spPr>
              <a:solidFill>
                <a:srgbClr val="C9AA7D"/>
              </a:solidFill>
            </c:spPr>
            <c:extLst>
              <c:ext xmlns:c16="http://schemas.microsoft.com/office/drawing/2014/chart" uri="{C3380CC4-5D6E-409C-BE32-E72D297353CC}">
                <c16:uniqueId val="{0000000F-7807-421F-A9D5-C45255217493}"/>
              </c:ext>
            </c:extLst>
          </c:dPt>
          <c:dPt>
            <c:idx val="5"/>
            <c:bubble3D val="0"/>
            <c:spPr>
              <a:solidFill>
                <a:srgbClr val="BC955C"/>
              </a:solidFill>
            </c:spPr>
            <c:extLst>
              <c:ext xmlns:c16="http://schemas.microsoft.com/office/drawing/2014/chart" uri="{C3380CC4-5D6E-409C-BE32-E72D297353CC}">
                <c16:uniqueId val="{00000013-A670-48AD-8C42-0ADB1D6D0655}"/>
              </c:ext>
            </c:extLst>
          </c:dPt>
          <c:dPt>
            <c:idx val="6"/>
            <c:bubble3D val="0"/>
            <c:spPr>
              <a:solidFill>
                <a:srgbClr val="856537"/>
              </a:solidFill>
            </c:spPr>
            <c:extLst>
              <c:ext xmlns:c16="http://schemas.microsoft.com/office/drawing/2014/chart" uri="{C3380CC4-5D6E-409C-BE32-E72D297353CC}">
                <c16:uniqueId val="{00000012-937B-4DC3-B172-2DC9EABD5D22}"/>
              </c:ext>
            </c:extLst>
          </c:dPt>
          <c:dPt>
            <c:idx val="7"/>
            <c:bubble3D val="0"/>
            <c:spPr>
              <a:solidFill>
                <a:srgbClr val="BC955C"/>
              </a:solidFill>
            </c:spPr>
            <c:extLst>
              <c:ext xmlns:c16="http://schemas.microsoft.com/office/drawing/2014/chart" uri="{C3380CC4-5D6E-409C-BE32-E72D297353CC}">
                <c16:uniqueId val="{00000017-7807-421F-A9D5-C45255217493}"/>
              </c:ext>
            </c:extLst>
          </c:dPt>
          <c:dPt>
            <c:idx val="8"/>
            <c:bubble3D val="0"/>
            <c:spPr>
              <a:solidFill>
                <a:srgbClr val="E2D1B8"/>
              </a:solidFill>
            </c:spPr>
            <c:extLst>
              <c:ext xmlns:c16="http://schemas.microsoft.com/office/drawing/2014/chart" uri="{C3380CC4-5D6E-409C-BE32-E72D297353CC}">
                <c16:uniqueId val="{0000001B-7807-421F-A9D5-C452552174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7807-421F-A9D5-C452552174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F-7807-421F-A9D5-C45255217493}"/>
              </c:ext>
            </c:extLst>
          </c:dPt>
          <c:dLbls>
            <c:dLbl>
              <c:idx val="0"/>
              <c:layout>
                <c:manualLayout>
                  <c:x val="-9.5731090315314279E-2"/>
                  <c:y val="8.94831389362306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70-48AD-8C42-0ADB1D6D0655}"/>
                </c:ext>
              </c:extLst>
            </c:dLbl>
            <c:dLbl>
              <c:idx val="1"/>
              <c:layout>
                <c:manualLayout>
                  <c:x val="-5.4452215124771122E-2"/>
                  <c:y val="-0.16690194283386636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600">
                        <a:solidFill>
                          <a:schemeClr val="bg1"/>
                        </a:solidFill>
                      </a:defRPr>
                    </a:pPr>
                    <a:fld id="{7C89291C-95A0-42AD-A1A4-6159F0A16E16}" type="CATEGORYNAME">
                      <a:rPr lang="en-US">
                        <a:solidFill>
                          <a:schemeClr val="tx1"/>
                        </a:solidFill>
                      </a:rPr>
                      <a:pPr>
                        <a:defRPr sz="16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5D761CC6-FC7D-412A-B148-70AC8D8A3F80}" type="PERCENTAGE">
                      <a:rPr lang="en-US" baseline="0">
                        <a:solidFill>
                          <a:schemeClr val="tx1"/>
                        </a:solidFill>
                      </a:rPr>
                      <a:pPr>
                        <a:defRPr sz="16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807-421F-A9D5-C45255217493}"/>
                </c:ext>
              </c:extLst>
            </c:dLbl>
            <c:dLbl>
              <c:idx val="2"/>
              <c:layout>
                <c:manualLayout>
                  <c:x val="-2.0862698786070906E-4"/>
                  <c:y val="-3.600719938525796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600">
                        <a:solidFill>
                          <a:sysClr val="windowText" lastClr="000000"/>
                        </a:solidFill>
                      </a:defRPr>
                    </a:pPr>
                    <a:fld id="{540C65A0-7F85-4AA8-986D-DF91DAB4601A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1600">
                          <a:solidFill>
                            <a:sysClr val="windowText" lastClr="000000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567EF57C-6632-4EDE-9CD1-86B7B35B23A6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1600"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807-421F-A9D5-C45255217493}"/>
                </c:ext>
              </c:extLst>
            </c:dLbl>
            <c:dLbl>
              <c:idx val="3"/>
              <c:layout>
                <c:manualLayout>
                  <c:x val="-0.15583573971097459"/>
                  <c:y val="-0.1478541946853406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07-421F-A9D5-C45255217493}"/>
                </c:ext>
              </c:extLst>
            </c:dLbl>
            <c:dLbl>
              <c:idx val="4"/>
              <c:layout>
                <c:manualLayout>
                  <c:x val="6.136667751516401E-2"/>
                  <c:y val="-1.55348254832941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07-421F-A9D5-C45255217493}"/>
                </c:ext>
              </c:extLst>
            </c:dLbl>
            <c:dLbl>
              <c:idx val="5"/>
              <c:layout>
                <c:manualLayout>
                  <c:x val="3.9550033818660783E-2"/>
                  <c:y val="7.65796983738106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70-48AD-8C42-0ADB1D6D0655}"/>
                </c:ext>
              </c:extLst>
            </c:dLbl>
            <c:dLbl>
              <c:idx val="7"/>
              <c:layout>
                <c:manualLayout>
                  <c:x val="-8.1390212303793508E-3"/>
                  <c:y val="-4.57403511575060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07-421F-A9D5-C45255217493}"/>
                </c:ext>
              </c:extLst>
            </c:dLbl>
            <c:dLbl>
              <c:idx val="8"/>
              <c:layout>
                <c:manualLayout>
                  <c:x val="9.1441882859222418E-3"/>
                  <c:y val="-1.60421992614685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07-421F-A9D5-C4525521749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>
                    <a:solidFill>
                      <a:schemeClr val="tx1"/>
                    </a:solidFill>
                  </a:defRPr>
                </a:pPr>
                <a:endParaRPr lang="es-MX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'TRAFICO X NAVIERA'!$A$147:$A$161</c15:sqref>
                  </c15:fullRef>
                </c:ext>
              </c:extLst>
              <c:f>('TRAFICO X NAVIERA'!$A$147,'TRAFICO X NAVIERA'!$A$149:$A$150,'TRAFICO X NAVIERA'!$A$152,'TRAFICO X NAVIERA'!$A$154,'TRAFICO X NAVIERA'!$A$157:$A$159,'TRAFICO X NAVIERA'!$A$161)</c:f>
              <c:strCache>
                <c:ptCount val="9"/>
                <c:pt idx="0">
                  <c:v>HLCL</c:v>
                </c:pt>
                <c:pt idx="1">
                  <c:v>ONE</c:v>
                </c:pt>
                <c:pt idx="2">
                  <c:v>EMC</c:v>
                </c:pt>
                <c:pt idx="3">
                  <c:v>WHL</c:v>
                </c:pt>
                <c:pt idx="4">
                  <c:v>CMA</c:v>
                </c:pt>
                <c:pt idx="5">
                  <c:v>COS</c:v>
                </c:pt>
                <c:pt idx="6">
                  <c:v>HMM</c:v>
                </c:pt>
                <c:pt idx="7">
                  <c:v>MSC</c:v>
                </c:pt>
                <c:pt idx="8">
                  <c:v>OOLC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'TRAFICO X NAVIERA'!$B$147:$B$161</c15:sqref>
                  </c15:fullRef>
                </c:ext>
              </c:extLst>
              <c:f>('TRAFICO X NAVIERA'!$B$147,'TRAFICO X NAVIERA'!$B$149:$B$150,'TRAFICO X NAVIERA'!$B$152,'TRAFICO X NAVIERA'!$B$154,'TRAFICO X NAVIERA'!$B$157:$B$159,'TRAFICO X NAVIERA'!$B$161)</c:f>
              <c:numCache>
                <c:formatCode>_(* #,##0_);_(* \(#,##0\);_(* "-"??_);_(@_)</c:formatCode>
                <c:ptCount val="9"/>
                <c:pt idx="0">
                  <c:v>30704</c:v>
                </c:pt>
                <c:pt idx="1">
                  <c:v>14795</c:v>
                </c:pt>
                <c:pt idx="2">
                  <c:v>5070</c:v>
                </c:pt>
                <c:pt idx="3">
                  <c:v>24005</c:v>
                </c:pt>
                <c:pt idx="4">
                  <c:v>33288</c:v>
                </c:pt>
                <c:pt idx="5">
                  <c:v>60904</c:v>
                </c:pt>
                <c:pt idx="6">
                  <c:v>2060</c:v>
                </c:pt>
                <c:pt idx="7">
                  <c:v>30976</c:v>
                </c:pt>
                <c:pt idx="8">
                  <c:v>8176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'TRAFICO X NAVIERA'!$B$148</c15:sqref>
                  <c15:spPr xmlns:c15="http://schemas.microsoft.com/office/drawing/2012/chart">
                    <a:solidFill>
                      <a:schemeClr val="tx1">
                        <a:lumMod val="50000"/>
                        <a:lumOff val="50000"/>
                      </a:schemeClr>
                    </a:solidFill>
                  </c15:spPr>
                  <c15:bubble3D val="0"/>
                  <c15:dLbl>
                    <c:idx val="0"/>
                    <c:layout>
                      <c:manualLayout>
                        <c:x val="-0.15120823676224199"/>
                        <c:y val="9.0860924348410449E-2"/>
                      </c:manualLayout>
                    </c:layout>
                    <c:numFmt formatCode="0.0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600">
                            <a:solidFill>
                              <a:schemeClr val="bg1"/>
                            </a:solidFill>
                          </a:defRPr>
                        </a:pPr>
                        <a:endParaRPr lang="es-MX"/>
                      </a:p>
                    </c:txPr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93E8-4CDE-ABEE-B299A4653C45}"/>
                      </c:ext>
                    </c:extLst>
                  </c15:dLbl>
                </c15:categoryFilterException>
                <c15:categoryFilterException>
                  <c15:sqref>'TRAFICO X NAVIERA'!$B$151</c15:sqref>
                  <c15:spPr xmlns:c15="http://schemas.microsoft.com/office/drawing/2012/chart">
                    <a:solidFill>
                      <a:schemeClr val="tx1">
                        <a:lumMod val="50000"/>
                        <a:lumOff val="50000"/>
                      </a:schemeClr>
                    </a:solidFill>
                  </c15:spPr>
                  <c15:bubble3D val="0"/>
                  <c15:dLbl>
                    <c:idx val="2"/>
                    <c:layout>
                      <c:manualLayout>
                        <c:x val="-2.7927276969304141E-2"/>
                        <c:y val="1.1620034101925072E-2"/>
                      </c:manualLayout>
                    </c:layout>
                    <c:tx>
                      <c:rich>
                        <a:bodyPr wrap="square" lIns="38100" tIns="19050" rIns="38100" bIns="19050" anchor="ctr">
                          <a:spAutoFit/>
                        </a:bodyPr>
                        <a:lstStyle/>
                        <a:p>
                          <a:pPr>
                            <a:defRPr sz="1600">
                              <a:solidFill>
                                <a:sysClr val="windowText" lastClr="000000"/>
                              </a:solidFill>
                            </a:defRPr>
                          </a:pPr>
                          <a:fld id="{E316723B-BA36-4984-A0CC-DC368FDA5B0E}" type="CATEGORYNAME">
                            <a:rPr lang="en-US" sz="1600">
                              <a:solidFill>
                                <a:sysClr val="windowText" lastClr="000000"/>
                              </a:solidFill>
                            </a:rPr>
                            <a:pPr>
                              <a:defRPr sz="1600">
                                <a:solidFill>
                                  <a:sysClr val="windowText" lastClr="000000"/>
                                </a:solidFill>
                              </a:defRPr>
                            </a:pPr>
                            <a:t>[NOMBRE DE CATEGORÍA]</a:t>
                          </a:fld>
                          <a:r>
                            <a:rPr lang="en-US" sz="1600" baseline="0">
                              <a:solidFill>
                                <a:sysClr val="windowText" lastClr="000000"/>
                              </a:solidFill>
                            </a:rPr>
                            <a:t>
</a:t>
                          </a:r>
                          <a:fld id="{07CCA994-41B8-41A7-9B89-30AEDF4FBB01}" type="PERCENTAGE">
                            <a:rPr lang="en-US" sz="1600" baseline="0">
                              <a:solidFill>
                                <a:sysClr val="windowText" lastClr="000000"/>
                              </a:solidFill>
                            </a:rPr>
                            <a:pPr>
                              <a:defRPr sz="1600">
                                <a:solidFill>
                                  <a:sysClr val="windowText" lastClr="000000"/>
                                </a:solidFill>
                              </a:defRPr>
                            </a:pPr>
                            <a:t>[PORCENTAJE]</a:t>
                          </a:fld>
                          <a:endParaRPr lang="en-US" sz="1600" baseline="0">
                            <a:solidFill>
                              <a:sysClr val="windowText" lastClr="000000"/>
                            </a:solidFill>
                          </a:endParaRPr>
                        </a:p>
                      </c:rich>
                    </c:tx>
                    <c:numFmt formatCode="0.00%" sourceLinked="0"/>
                    <c:spPr>
                      <a:noFill/>
                      <a:ln>
                        <a:noFill/>
                      </a:ln>
                      <a:effectLst/>
                    </c:spPr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17-93E8-4CDE-ABEE-B299A4653C45}"/>
                      </c:ext>
                    </c:extLst>
                  </c15:dLbl>
                </c15:categoryFilterException>
                <c15:categoryFilterException>
                  <c15:sqref>'TRAFICO X NAVIERA'!$B$153</c15:sqref>
                  <c15:bubble3D val="0"/>
                  <c15:dLbl>
                    <c:idx val="3"/>
                    <c:layout>
                      <c:manualLayout>
                        <c:x val="-1.8838997131709445E-2"/>
                        <c:y val="-5.9759731418808734E-2"/>
                      </c:manualLayout>
                    </c:layout>
                    <c:numFmt formatCode="0.0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600">
                            <a:solidFill>
                              <a:schemeClr val="bg1"/>
                            </a:solidFill>
                          </a:defRPr>
                        </a:pPr>
                        <a:endParaRPr lang="es-MX"/>
                      </a:p>
                    </c:txPr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93E8-4CDE-ABEE-B299A4653C45}"/>
                      </c:ext>
                    </c:extLst>
                  </c15:dLbl>
                </c15:categoryFilterException>
                <c15:categoryFilterException>
                  <c15:sqref>'TRAFICO X NAVIERA'!$B$155</c15:sqref>
                  <c15:spPr xmlns:c15="http://schemas.microsoft.com/office/drawing/2012/chart">
                    <a:solidFill>
                      <a:schemeClr val="tx1">
                        <a:lumMod val="50000"/>
                        <a:lumOff val="50000"/>
                      </a:schemeClr>
                    </a:solidFill>
                  </c15:spPr>
                  <c15:bubble3D val="0"/>
                  <c15:dLbl>
                    <c:idx val="4"/>
                    <c:layout>
                      <c:manualLayout>
                        <c:x val="1.1547915104962499E-3"/>
                        <c:y val="6.6384676155683678E-2"/>
                      </c:manualLayout>
                    </c:layout>
                    <c:numFmt formatCode="0.0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600">
                            <a:solidFill>
                              <a:sysClr val="windowText" lastClr="000000"/>
                            </a:solidFill>
                          </a:defRPr>
                        </a:pPr>
                        <a:endParaRPr lang="es-MX"/>
                      </a:p>
                    </c:txPr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93E8-4CDE-ABEE-B299A4653C45}"/>
                      </c:ext>
                    </c:extLst>
                  </c15:dLbl>
                </c15:categoryFilterException>
                <c15:categoryFilterException>
                  <c15:sqref>'TRAFICO X NAVIERA'!$B$156</c15:sqref>
                  <c15:spPr xmlns:c15="http://schemas.microsoft.com/office/drawing/2012/chart">
                    <a:solidFill>
                      <a:schemeClr val="tx1">
                        <a:lumMod val="50000"/>
                        <a:lumOff val="50000"/>
                      </a:schemeClr>
                    </a:solidFill>
                  </c15:spPr>
                  <c15:bubble3D val="0"/>
                  <c15:dLbl>
                    <c:idx val="4"/>
                    <c:layout>
                      <c:manualLayout>
                        <c:x val="7.50757531569749E-2"/>
                        <c:y val="8.1846522784626619E-2"/>
                      </c:manualLayout>
                    </c:layout>
                    <c:numFmt formatCode="0.0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600">
                            <a:solidFill>
                              <a:schemeClr val="bg1"/>
                            </a:solidFill>
                          </a:defRPr>
                        </a:pPr>
                        <a:endParaRPr lang="es-MX"/>
                      </a:p>
                    </c:txPr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93E8-4CDE-ABEE-B299A4653C45}"/>
                      </c:ext>
                    </c:extLst>
                  </c15:dLbl>
                </c15:categoryFilterException>
                <c15:categoryFilterException>
                  <c15:sqref>'TRAFICO X NAVIERA'!$B$160</c15:sqref>
                  <c15:bubble3D val="0"/>
                  <c15:dLbl>
                    <c:idx val="7"/>
                    <c:layout>
                      <c:manualLayout>
                        <c:x val="-3.5426642066712054E-2"/>
                        <c:y val="-4.0080369166420805E-2"/>
                      </c:manualLayout>
                    </c:layout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3E8-4CDE-ABEE-B299A4653C45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21-7807-421F-A9D5-C4525521749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/>
    <c:pageMargins b="0.75000000000000189" l="0.70000000000000062" r="0.70000000000000062" t="0.75000000000000189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MX" sz="1800" b="1" i="0" u="none" strike="noStrike" kern="1200" spc="10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/>
                </a:solidFill>
                <a:latin typeface="Montserrat" panose="00000500000000000000" pitchFamily="2" charset="0"/>
                <a:ea typeface="+mn-ea"/>
                <a:cs typeface="+mn-cs"/>
              </a:rPr>
              <a:t>Participación por naviera Expo (LL)</a:t>
            </a:r>
          </a:p>
          <a:p>
            <a:pPr algn="ctr" rtl="0">
              <a:defRPr lang="es-MX" sz="1800">
                <a:solidFill>
                  <a:sysClr val="windowText" lastClr="000000"/>
                </a:solidFill>
                <a:latin typeface="Montserrat" panose="00000500000000000000" pitchFamily="2" charset="0"/>
              </a:defRPr>
            </a:pPr>
            <a:r>
              <a:rPr lang="en-US" sz="1800" b="1" i="0" u="none" strike="noStrike" kern="1200" spc="10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Montserrat" panose="00000500000000000000" pitchFamily="2" charset="0"/>
              </a:rPr>
              <a:t>DICIEMBRE</a:t>
            </a:r>
            <a:r>
              <a:rPr lang="es-MX" sz="1800" b="1" i="0" u="none" strike="noStrike" kern="1200" baseline="0">
                <a:solidFill>
                  <a:sysClr val="windowText" lastClr="000000"/>
                </a:solidFill>
                <a:latin typeface="Montserrat" panose="00000500000000000000" pitchFamily="2" charset="0"/>
                <a:ea typeface="+mn-ea"/>
                <a:cs typeface="+mn-cs"/>
              </a:rPr>
              <a:t> 2024</a:t>
            </a:r>
          </a:p>
        </c:rich>
      </c:tx>
      <c:layout>
        <c:manualLayout>
          <c:xMode val="edge"/>
          <c:yMode val="edge"/>
          <c:x val="0.31075405127410244"/>
          <c:y val="9.65000944519947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MX" sz="1800" b="1" i="0" u="none" strike="noStrike" kern="1200" spc="100" baseline="0">
              <a:solidFill>
                <a:sysClr val="windowText" lastClr="0000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562126502314076E-2"/>
          <c:y val="0.23235551468466156"/>
          <c:w val="0.96713977607420076"/>
          <c:h val="0.7670507524122786"/>
        </c:manualLayout>
      </c:layout>
      <c:pie3DChart>
        <c:varyColors val="0"/>
        <c:ser>
          <c:idx val="0"/>
          <c:order val="0"/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25"/>
          <c:dPt>
            <c:idx val="0"/>
            <c:bubble3D val="0"/>
            <c:explosion val="6"/>
            <c:spPr>
              <a:solidFill>
                <a:srgbClr val="D96D8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F7A5-408A-BDAC-1716269C0F61}"/>
              </c:ext>
            </c:extLst>
          </c:dPt>
          <c:dPt>
            <c:idx val="1"/>
            <c:bubble3D val="0"/>
            <c:spPr>
              <a:solidFill>
                <a:srgbClr val="88244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8-3FF0-4147-B4E4-9F55C117BCF2}"/>
              </c:ext>
            </c:extLst>
          </c:dPt>
          <c:dPt>
            <c:idx val="2"/>
            <c:bubble3D val="0"/>
            <c:spPr>
              <a:solidFill>
                <a:srgbClr val="C6345E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314-4262-8124-F0489853E0AE}"/>
              </c:ext>
            </c:extLst>
          </c:dPt>
          <c:dPt>
            <c:idx val="3"/>
            <c:bubble3D val="0"/>
            <c:spPr>
              <a:solidFill>
                <a:srgbClr val="7A203A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314-4262-8124-F0489853E0AE}"/>
              </c:ext>
            </c:extLst>
          </c:dPt>
          <c:dPt>
            <c:idx val="4"/>
            <c:bubble3D val="0"/>
            <c:spPr>
              <a:solidFill>
                <a:srgbClr val="691C3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C-FC11-4CA7-B766-504132276617}"/>
              </c:ext>
            </c:extLst>
          </c:dPt>
          <c:dPt>
            <c:idx val="5"/>
            <c:bubble3D val="0"/>
            <c:spPr>
              <a:solidFill>
                <a:srgbClr val="E18BA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E-D6FB-48B1-A0BD-6E381282D439}"/>
              </c:ext>
            </c:extLst>
          </c:dPt>
          <c:dPt>
            <c:idx val="6"/>
            <c:bubble3D val="0"/>
            <c:spPr>
              <a:solidFill>
                <a:srgbClr val="D14F7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E314-4262-8124-F0489853E0AE}"/>
              </c:ext>
            </c:extLst>
          </c:dPt>
          <c:dPt>
            <c:idx val="7"/>
            <c:bubble3D val="0"/>
            <c:spPr>
              <a:solidFill>
                <a:srgbClr val="A62C4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0-E314-4262-8124-F0489853E0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E314-4262-8124-F0489853E0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E314-4262-8124-F0489853E0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E314-4262-8124-F0489853E0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E314-4262-8124-F0489853E0A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F-E314-4262-8124-F0489853E0AE}"/>
              </c:ext>
            </c:extLst>
          </c:dPt>
          <c:dLbls>
            <c:dLbl>
              <c:idx val="0"/>
              <c:layout>
                <c:manualLayout>
                  <c:x val="-0.15352955393665588"/>
                  <c:y val="4.70750881533479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A5-408A-BDAC-1716269C0F61}"/>
                </c:ext>
              </c:extLst>
            </c:dLbl>
            <c:dLbl>
              <c:idx val="1"/>
              <c:layout>
                <c:manualLayout>
                  <c:x val="-0.15404831272011249"/>
                  <c:y val="0.17680398897989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bg1"/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F0-4147-B4E4-9F55C117BCF2}"/>
                </c:ext>
              </c:extLst>
            </c:dLbl>
            <c:dLbl>
              <c:idx val="2"/>
              <c:layout>
                <c:manualLayout>
                  <c:x val="0.13322181252597848"/>
                  <c:y val="-0.2164867205583644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bg1"/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14-4262-8124-F0489853E0AE}"/>
                </c:ext>
              </c:extLst>
            </c:dLbl>
            <c:dLbl>
              <c:idx val="3"/>
              <c:layout>
                <c:manualLayout>
                  <c:x val="3.938855325022772E-2"/>
                  <c:y val="-7.12571260771191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baseline="0">
                        <a:solidFill>
                          <a:schemeClr val="bg1"/>
                        </a:solidFill>
                        <a:latin typeface="Montserrat" panose="00000500000000000000" pitchFamily="2" charset="0"/>
                        <a:ea typeface="+mn-ea"/>
                        <a:cs typeface="+mn-cs"/>
                      </a:defRPr>
                    </a:pPr>
                    <a:fld id="{43344075-A312-4890-8B92-75154BF7E174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sz="1600" b="1">
                          <a:solidFill>
                            <a:schemeClr val="bg1"/>
                          </a:solidFill>
                          <a:latin typeface="Montserrat" panose="00000500000000000000" pitchFamily="2" charset="0"/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A0B0BF75-008C-4034-AE19-DE8E8B35A347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sz="1600" b="1">
                          <a:solidFill>
                            <a:schemeClr val="bg1"/>
                          </a:solidFill>
                          <a:latin typeface="Montserrat" panose="00000500000000000000" pitchFamily="2" charset="0"/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bg1"/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314-4262-8124-F0489853E0AE}"/>
                </c:ext>
              </c:extLst>
            </c:dLbl>
            <c:dLbl>
              <c:idx val="4"/>
              <c:layout>
                <c:manualLayout>
                  <c:x val="6.5793266947590578E-2"/>
                  <c:y val="-3.889677259628278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bg1"/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11-4CA7-B766-50413227661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bg1">
                      <a:lumMod val="50000"/>
                    </a:schemeClr>
                  </a:solidFill>
                  <a:prstDash val="soli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'TRAFICO X NAVIERA'!$D$147:$D$161</c15:sqref>
                  </c15:fullRef>
                </c:ext>
              </c:extLst>
              <c:f>('TRAFICO X NAVIERA'!$D$147,'TRAFICO X NAVIERA'!$D$149,'TRAFICO X NAVIERA'!$D$152,'TRAFICO X NAVIERA'!$D$154,'TRAFICO X NAVIERA'!$D$157:$D$159,'TRAFICO X NAVIERA'!$D$161)</c:f>
              <c:strCache>
                <c:ptCount val="8"/>
                <c:pt idx="0">
                  <c:v>HLCL</c:v>
                </c:pt>
                <c:pt idx="1">
                  <c:v>ONE</c:v>
                </c:pt>
                <c:pt idx="2">
                  <c:v>WHL</c:v>
                </c:pt>
                <c:pt idx="3">
                  <c:v>CMA</c:v>
                </c:pt>
                <c:pt idx="4">
                  <c:v>COS</c:v>
                </c:pt>
                <c:pt idx="5">
                  <c:v>HMM</c:v>
                </c:pt>
                <c:pt idx="6">
                  <c:v>MSC</c:v>
                </c:pt>
                <c:pt idx="7">
                  <c:v>OOLC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'TRAFICO X NAVIERA'!$E$147:$E$161</c15:sqref>
                  </c15:fullRef>
                </c:ext>
              </c:extLst>
              <c:f>('TRAFICO X NAVIERA'!$E$147,'TRAFICO X NAVIERA'!$E$149,'TRAFICO X NAVIERA'!$E$152,'TRAFICO X NAVIERA'!$E$154,'TRAFICO X NAVIERA'!$E$157:$E$159,'TRAFICO X NAVIERA'!$E$161)</c:f>
              <c:numCache>
                <c:formatCode>_(* #,##0_);_(* \(#,##0\);_(* "-"??_);_(@_)</c:formatCode>
                <c:ptCount val="8"/>
                <c:pt idx="0">
                  <c:v>23391</c:v>
                </c:pt>
                <c:pt idx="1">
                  <c:v>8132</c:v>
                </c:pt>
                <c:pt idx="2">
                  <c:v>932</c:v>
                </c:pt>
                <c:pt idx="3">
                  <c:v>6799</c:v>
                </c:pt>
                <c:pt idx="4">
                  <c:v>15278</c:v>
                </c:pt>
                <c:pt idx="5">
                  <c:v>684</c:v>
                </c:pt>
                <c:pt idx="6">
                  <c:v>6935</c:v>
                </c:pt>
                <c:pt idx="7">
                  <c:v>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314-4262-8124-F0489853E0A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89" l="0.70000000000000062" r="0.70000000000000062" t="0.75000000000000189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s-MX" sz="2000"/>
              <a:t>Comparativo Impo (LL) - Expo (LL)  </a:t>
            </a:r>
          </a:p>
          <a:p>
            <a:pPr>
              <a:defRPr sz="2000"/>
            </a:pPr>
            <a:r>
              <a:rPr lang="es-MX" sz="2000"/>
              <a:t>DICIEMBRE</a:t>
            </a:r>
          </a:p>
          <a:p>
            <a:pPr>
              <a:defRPr sz="2000"/>
            </a:pPr>
            <a:r>
              <a:rPr lang="es-MX" sz="2000"/>
              <a:t> 2024 vs 2023</a:t>
            </a:r>
          </a:p>
        </c:rich>
      </c:tx>
      <c:layout>
        <c:manualLayout>
          <c:xMode val="edge"/>
          <c:yMode val="edge"/>
          <c:x val="0.44583757772228205"/>
          <c:y val="3.56510134723028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399367780805295E-2"/>
          <c:y val="0.20893520358035483"/>
          <c:w val="0.89548233134224664"/>
          <c:h val="0.611338275347283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'TRAFICO X NAVIERA (24 vs 23)'!$B$147</c:f>
              <c:strCache>
                <c:ptCount val="1"/>
                <c:pt idx="0">
                  <c:v>IMPO (LL) '24</c:v>
                </c:pt>
              </c:strCache>
            </c:strRef>
          </c:tx>
          <c:spPr>
            <a:solidFill>
              <a:srgbClr val="691C32"/>
            </a:solidFill>
            <a:ln w="28575">
              <a:solidFill>
                <a:schemeClr val="bg1"/>
              </a:solidFill>
              <a:prstDash val="sysDot"/>
            </a:ln>
          </c:spPr>
          <c:invertIfNegative val="0"/>
          <c:dLbls>
            <c:dLbl>
              <c:idx val="0"/>
              <c:layout>
                <c:manualLayout>
                  <c:x val="-1.2353131479922671E-2"/>
                  <c:y val="-9.6994108658032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55-4A15-B8D9-C3B9B9CC3AC5}"/>
                </c:ext>
              </c:extLst>
            </c:dLbl>
            <c:dLbl>
              <c:idx val="2"/>
              <c:layout>
                <c:manualLayout>
                  <c:x val="-2.7794545829825983E-2"/>
                  <c:y val="-7.27455814935249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55-4A15-B8D9-C3B9B9CC3AC5}"/>
                </c:ext>
              </c:extLst>
            </c:dLbl>
            <c:dLbl>
              <c:idx val="3"/>
              <c:layout>
                <c:manualLayout>
                  <c:x val="-2.5941576107837587E-2"/>
                  <c:y val="-2.42485271645080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55-4A15-B8D9-C3B9B9CC3AC5}"/>
                </c:ext>
              </c:extLst>
            </c:dLbl>
            <c:dLbl>
              <c:idx val="4"/>
              <c:layout>
                <c:manualLayout>
                  <c:x val="-2.2235636663860789E-2"/>
                  <c:y val="-1.21242635822544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55-4A15-B8D9-C3B9B9CC3AC5}"/>
                </c:ext>
              </c:extLst>
            </c:dLbl>
            <c:dLbl>
              <c:idx val="5"/>
              <c:layout>
                <c:manualLayout>
                  <c:x val="-1.5441414349903324E-2"/>
                  <c:y val="-6.0621317911270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55-4A15-B8D9-C3B9B9CC3AC5}"/>
                </c:ext>
              </c:extLst>
            </c:dLbl>
            <c:dLbl>
              <c:idx val="6"/>
              <c:layout>
                <c:manualLayout>
                  <c:x val="-2.038266694187248E-2"/>
                  <c:y val="-2.42485271645080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55-4A15-B8D9-C3B9B9CC3AC5}"/>
                </c:ext>
              </c:extLst>
            </c:dLbl>
            <c:dLbl>
              <c:idx val="7"/>
              <c:layout>
                <c:manualLayout>
                  <c:x val="-3.2735798421795227E-2"/>
                  <c:y val="-4.445511958559641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55-4A15-B8D9-C3B9B9CC3A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'TRAFICO X NAVIERA (24 vs 23)'!$A$148:$A$159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'TRAFICO X NAVIERA (24 vs 23)'!$B$148:$B$159</c:f>
              <c:numCache>
                <c:formatCode>_(* #,##0_);_(* \(#,##0\);_(* "-"??_);_(@_)</c:formatCode>
                <c:ptCount val="12"/>
                <c:pt idx="0">
                  <c:v>15084</c:v>
                </c:pt>
                <c:pt idx="1">
                  <c:v>17050</c:v>
                </c:pt>
                <c:pt idx="2">
                  <c:v>16309</c:v>
                </c:pt>
                <c:pt idx="3">
                  <c:v>18847</c:v>
                </c:pt>
                <c:pt idx="4">
                  <c:v>19740</c:v>
                </c:pt>
                <c:pt idx="5">
                  <c:v>12303</c:v>
                </c:pt>
                <c:pt idx="6">
                  <c:v>21272</c:v>
                </c:pt>
                <c:pt idx="7">
                  <c:v>21544</c:v>
                </c:pt>
                <c:pt idx="8">
                  <c:v>21010</c:v>
                </c:pt>
                <c:pt idx="9">
                  <c:v>17914</c:v>
                </c:pt>
                <c:pt idx="10">
                  <c:v>16048</c:v>
                </c:pt>
                <c:pt idx="11">
                  <c:v>12860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1C-4205-AF04-4BA0DBDCAB3A}"/>
            </c:ext>
          </c:extLst>
        </c:ser>
        <c:ser>
          <c:idx val="1"/>
          <c:order val="1"/>
          <c:tx>
            <c:strRef>
              <c:f>'TRAFICO X NAVIERA (24 vs 23)'!$C$147</c:f>
              <c:strCache>
                <c:ptCount val="1"/>
                <c:pt idx="0">
                  <c:v>IMPO (LL) '23</c:v>
                </c:pt>
              </c:strCache>
            </c:strRef>
          </c:tx>
          <c:spPr>
            <a:solidFill>
              <a:srgbClr val="A62C4F"/>
            </a:solidFill>
          </c:spPr>
          <c:invertIfNegative val="0"/>
          <c:dLbls>
            <c:dLbl>
              <c:idx val="1"/>
              <c:layout>
                <c:manualLayout>
                  <c:x val="5.5589091659651972E-3"/>
                  <c:y val="-1.21242635822541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55-4A15-B8D9-C3B9B9CC3A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'TRAFICO X NAVIERA (24 vs 23)'!$A$148:$A$159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'TRAFICO X NAVIERA (24 vs 23)'!$C$148:$C$159</c:f>
              <c:numCache>
                <c:formatCode>_(* #,##0_);_(* \(#,##0\);_(* "-"??_);_(@_)</c:formatCode>
                <c:ptCount val="12"/>
                <c:pt idx="0">
                  <c:v>17846</c:v>
                </c:pt>
                <c:pt idx="1">
                  <c:v>13989</c:v>
                </c:pt>
                <c:pt idx="2">
                  <c:v>17046</c:v>
                </c:pt>
                <c:pt idx="3">
                  <c:v>19455</c:v>
                </c:pt>
                <c:pt idx="4">
                  <c:v>20527</c:v>
                </c:pt>
                <c:pt idx="5">
                  <c:v>19334</c:v>
                </c:pt>
                <c:pt idx="6">
                  <c:v>21217</c:v>
                </c:pt>
                <c:pt idx="7">
                  <c:v>21407</c:v>
                </c:pt>
                <c:pt idx="8">
                  <c:v>18004</c:v>
                </c:pt>
                <c:pt idx="9">
                  <c:v>18637</c:v>
                </c:pt>
                <c:pt idx="10">
                  <c:v>17578</c:v>
                </c:pt>
                <c:pt idx="11">
                  <c:v>16142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06-444C-8678-AE138570AD4C}"/>
            </c:ext>
          </c:extLst>
        </c:ser>
        <c:ser>
          <c:idx val="2"/>
          <c:order val="2"/>
          <c:tx>
            <c:strRef>
              <c:f>'TRAFICO X NAVIERA (24 vs 23)'!$D$147</c:f>
              <c:strCache>
                <c:ptCount val="1"/>
                <c:pt idx="0">
                  <c:v>EXPO (LL) '24</c:v>
                </c:pt>
              </c:strCache>
            </c:strRef>
          </c:tx>
          <c:spPr>
            <a:solidFill>
              <a:srgbClr val="7A203A"/>
            </a:solidFill>
          </c:spPr>
          <c:invertIfNegative val="0"/>
          <c:dLbls>
            <c:dLbl>
              <c:idx val="0"/>
              <c:layout>
                <c:manualLayout>
                  <c:x val="6.1765657399613068E-3"/>
                  <c:y val="-5.45591861201431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55-4A15-B8D9-C3B9B9CC3AC5}"/>
                </c:ext>
              </c:extLst>
            </c:dLbl>
            <c:dLbl>
              <c:idx val="1"/>
              <c:layout>
                <c:manualLayout>
                  <c:x val="7.4118788879535503E-3"/>
                  <c:y val="-4.12224961796636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55-4A15-B8D9-C3B9B9CC3AC5}"/>
                </c:ext>
              </c:extLst>
            </c:dLbl>
            <c:dLbl>
              <c:idx val="2"/>
              <c:layout>
                <c:manualLayout>
                  <c:x val="4.9412525919690642E-3"/>
                  <c:y val="-3.27355116720859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55-4A15-B8D9-C3B9B9CC3AC5}"/>
                </c:ext>
              </c:extLst>
            </c:dLbl>
            <c:dLbl>
              <c:idx val="3"/>
              <c:layout>
                <c:manualLayout>
                  <c:x val="4.9412525919689731E-3"/>
                  <c:y val="-2.66733798809589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55-4A15-B8D9-C3B9B9CC3AC5}"/>
                </c:ext>
              </c:extLst>
            </c:dLbl>
            <c:dLbl>
              <c:idx val="4"/>
              <c:layout>
                <c:manualLayout>
                  <c:x val="8.0295354619496374E-3"/>
                  <c:y val="-1.93988217316065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55-4A15-B8D9-C3B9B9CC3AC5}"/>
                </c:ext>
              </c:extLst>
            </c:dLbl>
            <c:dLbl>
              <c:idx val="5"/>
              <c:layout>
                <c:manualLayout>
                  <c:x val="4.9412525919690642E-3"/>
                  <c:y val="-3.394793803031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55-4A15-B8D9-C3B9B9CC3AC5}"/>
                </c:ext>
              </c:extLst>
            </c:dLbl>
            <c:dLbl>
              <c:idx val="6"/>
              <c:layout>
                <c:manualLayout>
                  <c:x val="4.3235960179728401E-3"/>
                  <c:y val="-2.1823674448057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55-4A15-B8D9-C3B9B9CC3AC5}"/>
                </c:ext>
              </c:extLst>
            </c:dLbl>
            <c:dLbl>
              <c:idx val="7"/>
              <c:layout>
                <c:manualLayout>
                  <c:x val="6.176565739961149E-3"/>
                  <c:y val="-3.63727907467621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55-4A15-B8D9-C3B9B9CC3A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'TRAFICO X NAVIERA (24 vs 23)'!$A$148:$A$159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'TRAFICO X NAVIERA (24 vs 23)'!$D$148:$D$159</c:f>
              <c:numCache>
                <c:formatCode>_(* #,##0_);_(* \(#,##0\);_(* "-"??_);_(@_)</c:formatCode>
                <c:ptCount val="12"/>
                <c:pt idx="0">
                  <c:v>4407</c:v>
                </c:pt>
                <c:pt idx="1">
                  <c:v>5444</c:v>
                </c:pt>
                <c:pt idx="2">
                  <c:v>5175</c:v>
                </c:pt>
                <c:pt idx="3">
                  <c:v>5879</c:v>
                </c:pt>
                <c:pt idx="4">
                  <c:v>6322</c:v>
                </c:pt>
                <c:pt idx="5">
                  <c:v>5974</c:v>
                </c:pt>
                <c:pt idx="6">
                  <c:v>5812</c:v>
                </c:pt>
                <c:pt idx="7">
                  <c:v>4989</c:v>
                </c:pt>
                <c:pt idx="8">
                  <c:v>4544</c:v>
                </c:pt>
                <c:pt idx="9">
                  <c:v>4629</c:v>
                </c:pt>
                <c:pt idx="10">
                  <c:v>4671</c:v>
                </c:pt>
                <c:pt idx="11">
                  <c:v>5245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06-444C-8678-AE138570AD4C}"/>
            </c:ext>
          </c:extLst>
        </c:ser>
        <c:ser>
          <c:idx val="3"/>
          <c:order val="3"/>
          <c:tx>
            <c:strRef>
              <c:f>'TRAFICO X NAVIERA (24 vs 23)'!$E$147</c:f>
              <c:strCache>
                <c:ptCount val="1"/>
                <c:pt idx="0">
                  <c:v>EXPO (LL) '23</c:v>
                </c:pt>
              </c:strCache>
            </c:strRef>
          </c:tx>
          <c:spPr>
            <a:solidFill>
              <a:srgbClr val="D12D54"/>
            </a:solidFill>
            <a:ln>
              <a:solidFill>
                <a:srgbClr val="D12D54"/>
              </a:solidFill>
            </a:ln>
          </c:spPr>
          <c:invertIfNegative val="0"/>
          <c:dLbls>
            <c:dLbl>
              <c:idx val="0"/>
              <c:layout>
                <c:manualLayout>
                  <c:x val="2.0382666941872365E-2"/>
                  <c:y val="1.21242635822540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55-4A15-B8D9-C3B9B9CC3AC5}"/>
                </c:ext>
              </c:extLst>
            </c:dLbl>
            <c:dLbl>
              <c:idx val="1"/>
              <c:layout>
                <c:manualLayout>
                  <c:x val="1.23531314799226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55-4A15-B8D9-C3B9B9CC3AC5}"/>
                </c:ext>
              </c:extLst>
            </c:dLbl>
            <c:dLbl>
              <c:idx val="2"/>
              <c:layout>
                <c:manualLayout>
                  <c:x val="2.1617980089864611E-2"/>
                  <c:y val="-8.891023917119283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55-4A15-B8D9-C3B9B9CC3AC5}"/>
                </c:ext>
              </c:extLst>
            </c:dLbl>
            <c:dLbl>
              <c:idx val="3"/>
              <c:layout>
                <c:manualLayout>
                  <c:x val="3.2118141847798827E-2"/>
                  <c:y val="2.42485271645080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55-4A15-B8D9-C3B9B9CC3AC5}"/>
                </c:ext>
              </c:extLst>
            </c:dLbl>
            <c:dLbl>
              <c:idx val="4"/>
              <c:layout>
                <c:manualLayout>
                  <c:x val="1.5441414349903234E-2"/>
                  <c:y val="-6.0621317911270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55-4A15-B8D9-C3B9B9CC3AC5}"/>
                </c:ext>
              </c:extLst>
            </c:dLbl>
            <c:dLbl>
              <c:idx val="5"/>
              <c:layout>
                <c:manualLayout>
                  <c:x val="2.532391953384136E-2"/>
                  <c:y val="-7.27455814935240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55-4A15-B8D9-C3B9B9CC3AC5}"/>
                </c:ext>
              </c:extLst>
            </c:dLbl>
            <c:dLbl>
              <c:idx val="6"/>
              <c:layout>
                <c:manualLayout>
                  <c:x val="2.717688925582985E-2"/>
                  <c:y val="-1.21242635822540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55-4A15-B8D9-C3B9B9CC3AC5}"/>
                </c:ext>
              </c:extLst>
            </c:dLbl>
            <c:dLbl>
              <c:idx val="7"/>
              <c:layout>
                <c:manualLayout>
                  <c:x val="2.9029858977818249E-2"/>
                  <c:y val="9.699410865803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55-4A15-B8D9-C3B9B9CC3A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'TRAFICO X NAVIERA (24 vs 23)'!$A$148:$A$159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'TRAFICO X NAVIERA (24 vs 23)'!$E$148:$E$159</c:f>
              <c:numCache>
                <c:formatCode>_(* #,##0_);_(* \(#,##0\);_(* "-"??_);_(@_)</c:formatCode>
                <c:ptCount val="12"/>
                <c:pt idx="0">
                  <c:v>5696</c:v>
                </c:pt>
                <c:pt idx="1">
                  <c:v>5824</c:v>
                </c:pt>
                <c:pt idx="2">
                  <c:v>5674</c:v>
                </c:pt>
                <c:pt idx="3">
                  <c:v>6377</c:v>
                </c:pt>
                <c:pt idx="4">
                  <c:v>4809</c:v>
                </c:pt>
                <c:pt idx="5">
                  <c:v>6077</c:v>
                </c:pt>
                <c:pt idx="6">
                  <c:v>5538</c:v>
                </c:pt>
                <c:pt idx="7">
                  <c:v>4814</c:v>
                </c:pt>
                <c:pt idx="8">
                  <c:v>5057</c:v>
                </c:pt>
                <c:pt idx="9">
                  <c:v>6107</c:v>
                </c:pt>
                <c:pt idx="10">
                  <c:v>5055</c:v>
                </c:pt>
                <c:pt idx="11">
                  <c:v>5788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06-444C-8678-AE138570AD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0"/>
        <c:axId val="395562304"/>
        <c:axId val="395549792"/>
      </c:barChart>
      <c:catAx>
        <c:axId val="395562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5549792"/>
        <c:crosses val="autoZero"/>
        <c:auto val="1"/>
        <c:lblAlgn val="ctr"/>
        <c:lblOffset val="100"/>
        <c:noMultiLvlLbl val="0"/>
      </c:catAx>
      <c:valAx>
        <c:axId val="395549792"/>
        <c:scaling>
          <c:orientation val="minMax"/>
          <c:max val="30000"/>
          <c:min val="0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395562304"/>
        <c:crosses val="autoZero"/>
        <c:crossBetween val="between"/>
        <c:majorUnit val="2000"/>
        <c:minorUnit val="500"/>
      </c:valAx>
      <c:dTable>
        <c:showHorzBorder val="1"/>
        <c:showVertBorder val="1"/>
        <c:showOutline val="1"/>
        <c:showKeys val="1"/>
        <c:spPr>
          <a:ln>
            <a:solidFill>
              <a:schemeClr val="bg1">
                <a:alpha val="96000"/>
              </a:schemeClr>
            </a:solidFill>
          </a:ln>
        </c:spPr>
        <c:txPr>
          <a:bodyPr/>
          <a:lstStyle/>
          <a:p>
            <a:pPr rtl="0">
              <a:defRPr sz="1600" b="1"/>
            </a:pPr>
            <a:endParaRPr lang="es-MX"/>
          </a:p>
        </c:txPr>
      </c:dTable>
    </c:plotArea>
    <c:plotVisOnly val="0"/>
    <c:dispBlanksAs val="gap"/>
    <c:showDLblsOverMax val="0"/>
  </c:chart>
  <c:spPr>
    <a:solidFill>
      <a:schemeClr val="bg1"/>
    </a:solidFill>
  </c:spPr>
  <c:txPr>
    <a:bodyPr/>
    <a:lstStyle/>
    <a:p>
      <a:pPr>
        <a:defRPr sz="1200">
          <a:latin typeface="Montserrat" panose="00000500000000000000" pitchFamily="2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rgbClr val="0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r>
              <a:rPr lang="es-MX" sz="2000"/>
              <a:t>Participación por naviera</a:t>
            </a:r>
            <a:endParaRPr lang="es-MX" sz="2000" baseline="0"/>
          </a:p>
          <a:p>
            <a:pPr>
              <a:defRPr sz="2000"/>
            </a:pPr>
            <a:r>
              <a:rPr lang="es-MX" sz="2000" baseline="0"/>
              <a:t> </a:t>
            </a:r>
            <a:r>
              <a:rPr lang="es-MX" sz="2000"/>
              <a:t>2023</a:t>
            </a:r>
          </a:p>
        </c:rich>
      </c:tx>
      <c:layout>
        <c:manualLayout>
          <c:xMode val="edge"/>
          <c:yMode val="edge"/>
          <c:x val="0.36574940962586183"/>
          <c:y val="1.8578542879140809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rgbClr val="000000"/>
              </a:solidFill>
              <a:latin typeface="Montserrat" panose="00000500000000000000" pitchFamily="2" charset="0"/>
              <a:ea typeface="Calibri"/>
              <a:cs typeface="Calibri"/>
            </a:defRPr>
          </a:pPr>
          <a:endParaRPr lang="es-MX"/>
        </a:p>
      </c:txPr>
    </c:title>
    <c:autoTitleDeleted val="0"/>
    <c:view3D>
      <c:rotX val="30"/>
      <c:rotY val="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853619059242879E-2"/>
          <c:y val="0.23056191196208206"/>
          <c:w val="0.80303110452032578"/>
          <c:h val="0.62681039475080658"/>
        </c:manualLayout>
      </c:layout>
      <c:pie3DChart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dPt>
            <c:idx val="0"/>
            <c:bubble3D val="0"/>
            <c:spPr>
              <a:solidFill>
                <a:srgbClr val="13322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AF4-4447-8610-D38E1915F7C7}"/>
              </c:ext>
            </c:extLst>
          </c:dPt>
          <c:dPt>
            <c:idx val="1"/>
            <c:bubble3D val="0"/>
            <c:spPr>
              <a:solidFill>
                <a:srgbClr val="B38E5D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AF4-4447-8610-D38E1915F7C7}"/>
              </c:ext>
            </c:extLst>
          </c:dPt>
          <c:dPt>
            <c:idx val="2"/>
            <c:bubble3D val="0"/>
            <c:spPr>
              <a:solidFill>
                <a:srgbClr val="BC955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AF4-4447-8610-D38E1915F7C7}"/>
              </c:ext>
            </c:extLst>
          </c:dPt>
          <c:dPt>
            <c:idx val="3"/>
            <c:bubble3D val="0"/>
            <c:spPr>
              <a:solidFill>
                <a:srgbClr val="AB8347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BAD5-454B-A724-C525DF60FD4E}"/>
              </c:ext>
            </c:extLst>
          </c:dPt>
          <c:dPt>
            <c:idx val="4"/>
            <c:bubble3D val="0"/>
            <c:spPr>
              <a:solidFill>
                <a:srgbClr val="59442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AF4-4447-8610-D38E1915F7C7}"/>
              </c:ext>
            </c:extLst>
          </c:dPt>
          <c:dPt>
            <c:idx val="5"/>
            <c:bubble3D val="0"/>
            <c:spPr>
              <a:solidFill>
                <a:srgbClr val="E2D1B8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CAF4-4447-8610-D38E1915F7C7}"/>
              </c:ext>
            </c:extLst>
          </c:dPt>
          <c:dPt>
            <c:idx val="6"/>
            <c:bubble3D val="0"/>
            <c:spPr>
              <a:solidFill>
                <a:srgbClr val="CDB0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CAF4-4447-8610-D38E1915F7C7}"/>
              </c:ext>
            </c:extLst>
          </c:dPt>
          <c:dPt>
            <c:idx val="7"/>
            <c:bubble3D val="0"/>
            <c:spPr>
              <a:solidFill>
                <a:srgbClr val="C9AA7D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CAF4-4447-8610-D38E1915F7C7}"/>
              </c:ext>
            </c:extLst>
          </c:dPt>
          <c:dPt>
            <c:idx val="8"/>
            <c:bubble3D val="0"/>
            <c:spPr>
              <a:solidFill>
                <a:srgbClr val="EADEC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CAF4-4447-8610-D38E1915F7C7}"/>
              </c:ext>
            </c:extLst>
          </c:dPt>
          <c:dPt>
            <c:idx val="9"/>
            <c:bubble3D val="0"/>
            <c:spPr>
              <a:solidFill>
                <a:srgbClr val="DCC7A8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CAF4-4447-8610-D38E1915F7C7}"/>
              </c:ext>
            </c:extLst>
          </c:dPt>
          <c:dPt>
            <c:idx val="10"/>
            <c:bubble3D val="0"/>
            <c:spPr>
              <a:solidFill>
                <a:srgbClr val="10312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CAF4-4447-8610-D38E1915F7C7}"/>
              </c:ext>
            </c:extLst>
          </c:dPt>
          <c:dPt>
            <c:idx val="11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CAF4-4447-8610-D38E1915F7C7}"/>
              </c:ext>
            </c:extLst>
          </c:dPt>
          <c:dPt>
            <c:idx val="12"/>
            <c:bubble3D val="0"/>
            <c:spPr>
              <a:solidFill>
                <a:srgbClr val="BC955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0-CAF4-4447-8610-D38E1915F7C7}"/>
              </c:ext>
            </c:extLst>
          </c:dPt>
          <c:dPt>
            <c:idx val="13"/>
            <c:bubble3D val="0"/>
            <c:spPr>
              <a:solidFill>
                <a:srgbClr val="FF6699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CAF4-4447-8610-D38E1915F7C7}"/>
              </c:ext>
            </c:extLst>
          </c:dPt>
          <c:dPt>
            <c:idx val="14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CAF4-4447-8610-D38E1915F7C7}"/>
              </c:ext>
            </c:extLst>
          </c:dPt>
          <c:dPt>
            <c:idx val="15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CAF4-4447-8610-D38E1915F7C7}"/>
              </c:ext>
            </c:extLst>
          </c:dPt>
          <c:dPt>
            <c:idx val="16"/>
            <c:bubble3D val="0"/>
            <c:spPr>
              <a:solidFill>
                <a:srgbClr val="00FF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CAF4-4447-8610-D38E1915F7C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F4-4447-8610-D38E1915F7C7}"/>
                </c:ext>
              </c:extLst>
            </c:dLbl>
            <c:dLbl>
              <c:idx val="1"/>
              <c:layout>
                <c:manualLayout>
                  <c:x val="-6.1789022676770507E-2"/>
                  <c:y val="0.110179632610297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94082194306161E-2"/>
                      <c:h val="0.105519867445072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AF4-4447-8610-D38E1915F7C7}"/>
                </c:ext>
              </c:extLst>
            </c:dLbl>
            <c:dLbl>
              <c:idx val="2"/>
              <c:layout>
                <c:manualLayout>
                  <c:x val="-0.13298126962476747"/>
                  <c:y val="-3.111749794685544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baseline="0">
                        <a:solidFill>
                          <a:schemeClr val="tx1"/>
                        </a:solidFill>
                        <a:latin typeface="Montserrat" panose="00000500000000000000" pitchFamily="2" charset="0"/>
                        <a:ea typeface="Calibri"/>
                        <a:cs typeface="Calibri"/>
                      </a:defRPr>
                    </a:pPr>
                    <a:fld id="{B301FBAF-5DC3-4D66-BF6C-ACE7FB9B3B92}" type="CATEGORYNAME">
                      <a:rPr lang="en-US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tx1"/>
                        </a:solidFill>
                      </a:rPr>
                      <a:t>
</a:t>
                    </a:r>
                    <a:fld id="{1F3AFB04-3665-432D-A0CE-F361BD6A9264}" type="PERCENTAGE">
                      <a:rPr lang="en-US" baseline="0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tx1"/>
                      </a:solidFill>
                    </a:endParaRP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Montserrat" panose="00000500000000000000" pitchFamily="2" charset="0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259861781863933E-2"/>
                      <c:h val="7.737875624934045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AF4-4447-8610-D38E1915F7C7}"/>
                </c:ext>
              </c:extLst>
            </c:dLbl>
            <c:dLbl>
              <c:idx val="3"/>
              <c:layout>
                <c:manualLayout>
                  <c:x val="2.6704409122260797E-2"/>
                  <c:y val="-1.1230382558663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AD5-454B-A724-C525DF60FD4E}"/>
                </c:ext>
              </c:extLst>
            </c:dLbl>
            <c:dLbl>
              <c:idx val="4"/>
              <c:layout>
                <c:manualLayout>
                  <c:x val="-2.6298746350627695E-2"/>
                  <c:y val="-0.2387685570170558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Montserrat" panose="00000500000000000000" pitchFamily="2" charset="0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F4-4447-8610-D38E1915F7C7}"/>
                </c:ext>
              </c:extLst>
            </c:dLbl>
            <c:dLbl>
              <c:idx val="5"/>
              <c:layout>
                <c:manualLayout>
                  <c:x val="7.6069313779066422E-2"/>
                  <c:y val="-0.2031069074800131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Montserrat" panose="00000500000000000000" pitchFamily="2" charset="0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F4-4447-8610-D38E1915F7C7}"/>
                </c:ext>
              </c:extLst>
            </c:dLbl>
            <c:dLbl>
              <c:idx val="6"/>
              <c:layout>
                <c:manualLayout>
                  <c:x val="8.2873746833009951E-2"/>
                  <c:y val="-0.1189030905984088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Montserrat" panose="00000500000000000000" pitchFamily="2" charset="0"/>
                        <a:ea typeface="Calibri"/>
                        <a:cs typeface="Calibri"/>
                      </a:defRPr>
                    </a:pPr>
                    <a:fld id="{922308E4-AAC6-491E-8EE8-191D4B151416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A63C593C-9B08-4809-8FEF-D59F5250C888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Montserrat" panose="00000500000000000000" pitchFamily="2" charset="0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CAF4-4447-8610-D38E1915F7C7}"/>
                </c:ext>
              </c:extLst>
            </c:dLbl>
            <c:dLbl>
              <c:idx val="7"/>
              <c:layout>
                <c:manualLayout>
                  <c:x val="8.0563481653822683E-2"/>
                  <c:y val="2.919592757922095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Montserrat" panose="00000500000000000000" pitchFamily="2" charset="0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F4-4447-8610-D38E1915F7C7}"/>
                </c:ext>
              </c:extLst>
            </c:dLbl>
            <c:dLbl>
              <c:idx val="8"/>
              <c:layout>
                <c:manualLayout>
                  <c:x val="-1.904325441619874E-3"/>
                  <c:y val="-4.132816020302723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Montserrat" panose="00000500000000000000" pitchFamily="2" charset="0"/>
                        <a:ea typeface="Calibri"/>
                        <a:cs typeface="Calibri"/>
                      </a:defRPr>
                    </a:pPr>
                    <a:fld id="{3882D26A-7FCA-409E-8682-51D9114E46B7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E4763BA5-3708-4D9A-BD32-A675F18B7A14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Montserrat" panose="00000500000000000000" pitchFamily="2" charset="0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CAF4-4447-8610-D38E1915F7C7}"/>
                </c:ext>
              </c:extLst>
            </c:dLbl>
            <c:dLbl>
              <c:idx val="9"/>
              <c:layout>
                <c:manualLayout>
                  <c:x val="5.6866599450111834E-2"/>
                  <c:y val="8.4758733899088723E-2"/>
                </c:manualLayout>
              </c:layout>
              <c:tx>
                <c:rich>
                  <a:bodyPr/>
                  <a:lstStyle/>
                  <a:p>
                    <a:fld id="{EF8D2766-EC54-4E0D-827F-CC398C038C87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1D11D099-B683-48B6-A0CA-0A105E267C87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173614258660958E-2"/>
                      <c:h val="8.051639960709897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CAF4-4447-8610-D38E1915F7C7}"/>
                </c:ext>
              </c:extLst>
            </c:dLbl>
            <c:dLbl>
              <c:idx val="10"/>
              <c:layout>
                <c:manualLayout>
                  <c:x val="-1.1263063465223697E-2"/>
                  <c:y val="-3.23806705878385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F4-4447-8610-D38E1915F7C7}"/>
                </c:ext>
              </c:extLst>
            </c:dLbl>
            <c:dLbl>
              <c:idx val="11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F4-4447-8610-D38E1915F7C7}"/>
                </c:ext>
              </c:extLst>
            </c:dLbl>
            <c:dLbl>
              <c:idx val="12"/>
              <c:layout>
                <c:manualLayout>
                  <c:x val="6.8236013234779069E-2"/>
                  <c:y val="-5.021264036354488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AF4-4447-8610-D38E1915F7C7}"/>
                </c:ext>
              </c:extLst>
            </c:dLbl>
            <c:dLbl>
              <c:idx val="13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F4-4447-8610-D38E1915F7C7}"/>
                </c:ext>
              </c:extLst>
            </c:dLbl>
            <c:dLbl>
              <c:idx val="14"/>
              <c:layout>
                <c:manualLayout>
                  <c:x val="1.113440267047216E-2"/>
                  <c:y val="-1.49098536576875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F4-4447-8610-D38E1915F7C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Montserrat" panose="00000500000000000000" pitchFamily="2" charset="0"/>
                    <a:ea typeface="Calibri"/>
                    <a:cs typeface="Calibri"/>
                  </a:defRPr>
                </a:pPr>
                <a:endParaRPr lang="es-MX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ACUMULADO!$G$29:$G$38</c:f>
              <c:numCache>
                <c:formatCode>General</c:formatCode>
                <c:ptCount val="10"/>
              </c:numCache>
            </c:numRef>
          </c:cat>
          <c:val>
            <c:numRef>
              <c:f>ACUMULADO!$H$29:$H$38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21-CAF4-4447-8610-D38E1915F7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/>
    <c:pageMargins b="0.75000000000000189" l="0.70000000000000062" r="0.70000000000000062" t="0.75000000000000189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62838</xdr:colOff>
      <xdr:row>46</xdr:row>
      <xdr:rowOff>190501</xdr:rowOff>
    </xdr:from>
    <xdr:to>
      <xdr:col>36</xdr:col>
      <xdr:colOff>528205</xdr:colOff>
      <xdr:row>76</xdr:row>
      <xdr:rowOff>225135</xdr:rowOff>
    </xdr:to>
    <xdr:graphicFrame macro="">
      <xdr:nvGraphicFramePr>
        <xdr:cNvPr id="1063516" name="Chart 1">
          <a:extLst>
            <a:ext uri="{FF2B5EF4-FFF2-40B4-BE49-F238E27FC236}">
              <a16:creationId xmlns:a16="http://schemas.microsoft.com/office/drawing/2014/main" id="{00000000-0008-0000-0000-00005C3A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13166</xdr:colOff>
      <xdr:row>78</xdr:row>
      <xdr:rowOff>40409</xdr:rowOff>
    </xdr:from>
    <xdr:to>
      <xdr:col>36</xdr:col>
      <xdr:colOff>557212</xdr:colOff>
      <xdr:row>117</xdr:row>
      <xdr:rowOff>84453</xdr:rowOff>
    </xdr:to>
    <xdr:graphicFrame macro="">
      <xdr:nvGraphicFramePr>
        <xdr:cNvPr id="1063518" name="4 Gráfico">
          <a:extLst>
            <a:ext uri="{FF2B5EF4-FFF2-40B4-BE49-F238E27FC236}">
              <a16:creationId xmlns:a16="http://schemas.microsoft.com/office/drawing/2014/main" id="{00000000-0008-0000-0000-00005E3A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239519</xdr:colOff>
      <xdr:row>162</xdr:row>
      <xdr:rowOff>62346</xdr:rowOff>
    </xdr:from>
    <xdr:to>
      <xdr:col>6</xdr:col>
      <xdr:colOff>558187</xdr:colOff>
      <xdr:row>199</xdr:row>
      <xdr:rowOff>12469</xdr:rowOff>
    </xdr:to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1600199</xdr:colOff>
      <xdr:row>159</xdr:row>
      <xdr:rowOff>209551</xdr:rowOff>
    </xdr:from>
    <xdr:to>
      <xdr:col>21</xdr:col>
      <xdr:colOff>309253</xdr:colOff>
      <xdr:row>201</xdr:row>
      <xdr:rowOff>210294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5C23D5C2-96A6-4676-B660-24F3E97E3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87542</xdr:colOff>
      <xdr:row>162</xdr:row>
      <xdr:rowOff>175819</xdr:rowOff>
    </xdr:from>
    <xdr:to>
      <xdr:col>32</xdr:col>
      <xdr:colOff>218005</xdr:colOff>
      <xdr:row>206</xdr:row>
      <xdr:rowOff>173182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337090</xdr:colOff>
      <xdr:row>78</xdr:row>
      <xdr:rowOff>121184</xdr:rowOff>
    </xdr:from>
    <xdr:to>
      <xdr:col>22</xdr:col>
      <xdr:colOff>242211</xdr:colOff>
      <xdr:row>104</xdr:row>
      <xdr:rowOff>51391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DW531"/>
  <sheetViews>
    <sheetView topLeftCell="A4" zoomScale="55" zoomScaleNormal="55" workbookViewId="0">
      <pane xSplit="2" topLeftCell="J1" activePane="topRight" state="frozen"/>
      <selection activeCell="G33" sqref="G33"/>
      <selection pane="topRight" activeCell="AF22" sqref="AF22"/>
    </sheetView>
  </sheetViews>
  <sheetFormatPr baseColWidth="10" defaultColWidth="11.42578125" defaultRowHeight="18" x14ac:dyDescent="0.35"/>
  <cols>
    <col min="1" max="1" width="11.42578125" style="5"/>
    <col min="2" max="2" width="19.140625" style="5" customWidth="1"/>
    <col min="3" max="3" width="17.85546875" style="5" customWidth="1"/>
    <col min="4" max="4" width="18" style="5" customWidth="1"/>
    <col min="5" max="5" width="19.5703125" style="5" customWidth="1"/>
    <col min="6" max="6" width="18.140625" style="5" customWidth="1"/>
    <col min="7" max="7" width="17.28515625" style="5" customWidth="1"/>
    <col min="8" max="8" width="17.140625" style="5" customWidth="1"/>
    <col min="9" max="9" width="19.7109375" style="5" customWidth="1"/>
    <col min="10" max="10" width="17.140625" style="5" customWidth="1"/>
    <col min="11" max="11" width="16" style="5" customWidth="1"/>
    <col min="12" max="12" width="15.42578125" style="5" customWidth="1"/>
    <col min="13" max="13" width="16.140625" style="5" customWidth="1"/>
    <col min="14" max="14" width="19.140625" style="5" customWidth="1"/>
    <col min="15" max="15" width="18.140625" style="5" customWidth="1"/>
    <col min="16" max="16" width="17.5703125" style="5" customWidth="1"/>
    <col min="17" max="17" width="17.28515625" style="5" customWidth="1"/>
    <col min="18" max="18" width="19.42578125" style="5" customWidth="1"/>
    <col min="19" max="19" width="19.28515625" style="5" customWidth="1"/>
    <col min="20" max="20" width="16.85546875" style="5" customWidth="1"/>
    <col min="21" max="21" width="18.28515625" style="5" customWidth="1"/>
    <col min="22" max="22" width="15.5703125" style="5" customWidth="1"/>
    <col min="23" max="23" width="20.140625" style="5" customWidth="1"/>
    <col min="24" max="24" width="19.28515625" style="5" customWidth="1"/>
    <col min="25" max="25" width="15.85546875" style="5" customWidth="1"/>
    <col min="26" max="26" width="15.140625" style="5" customWidth="1"/>
    <col min="27" max="27" width="19.28515625" style="5" customWidth="1"/>
    <col min="28" max="28" width="16.42578125" style="5" customWidth="1"/>
    <col min="29" max="29" width="18.28515625" style="5" customWidth="1"/>
    <col min="30" max="30" width="16.42578125" style="6" customWidth="1"/>
    <col min="31" max="31" width="16.42578125" style="5" customWidth="1"/>
    <col min="32" max="32" width="11.5703125" style="5" bestFit="1" customWidth="1"/>
    <col min="33" max="33" width="10.42578125" style="5" customWidth="1"/>
    <col min="34" max="34" width="8.85546875" style="5" bestFit="1" customWidth="1"/>
    <col min="35" max="35" width="17.140625" style="5" bestFit="1" customWidth="1"/>
    <col min="36" max="36" width="9.85546875" style="5" bestFit="1" customWidth="1"/>
    <col min="37" max="37" width="17.140625" style="5" bestFit="1" customWidth="1"/>
    <col min="38" max="49" width="11.42578125" style="5"/>
    <col min="50" max="127" width="11.42578125" style="8"/>
    <col min="128" max="16384" width="11.42578125" style="5"/>
  </cols>
  <sheetData>
    <row r="1" spans="1:49" ht="18.75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80"/>
      <c r="AE1" s="3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</row>
    <row r="2" spans="1:49" ht="18.75" x14ac:dyDescent="0.35">
      <c r="A2" s="3"/>
      <c r="B2" s="386" t="s">
        <v>14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99"/>
      <c r="AD2" s="100"/>
      <c r="AE2" s="3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</row>
    <row r="3" spans="1:49" ht="18.75" x14ac:dyDescent="0.35">
      <c r="A3" s="3"/>
      <c r="B3" s="386">
        <v>2024</v>
      </c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99"/>
      <c r="AD3" s="100"/>
      <c r="AE3" s="3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</row>
    <row r="4" spans="1:49" ht="19.5" thickBot="1" x14ac:dyDescent="0.4">
      <c r="A4" s="3"/>
      <c r="B4" s="66" t="s">
        <v>52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 t="s">
        <v>52</v>
      </c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3"/>
      <c r="AD4" s="80"/>
      <c r="AE4" s="3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</row>
    <row r="5" spans="1:49" ht="21.75" customHeight="1" x14ac:dyDescent="0.35">
      <c r="A5" s="3"/>
      <c r="B5" s="397" t="s">
        <v>0</v>
      </c>
      <c r="C5" s="395" t="s">
        <v>1</v>
      </c>
      <c r="D5" s="396"/>
      <c r="E5" s="393" t="s">
        <v>2</v>
      </c>
      <c r="F5" s="394"/>
      <c r="G5" s="393" t="s">
        <v>3</v>
      </c>
      <c r="H5" s="394"/>
      <c r="I5" s="393" t="s">
        <v>4</v>
      </c>
      <c r="J5" s="394"/>
      <c r="K5" s="395" t="s">
        <v>5</v>
      </c>
      <c r="L5" s="396"/>
      <c r="M5" s="393" t="s">
        <v>6</v>
      </c>
      <c r="N5" s="394"/>
      <c r="O5" s="395" t="s">
        <v>7</v>
      </c>
      <c r="P5" s="396"/>
      <c r="Q5" s="393" t="s">
        <v>8</v>
      </c>
      <c r="R5" s="394"/>
      <c r="S5" s="395" t="s">
        <v>9</v>
      </c>
      <c r="T5" s="396"/>
      <c r="U5" s="393" t="s">
        <v>30</v>
      </c>
      <c r="V5" s="394"/>
      <c r="W5" s="395" t="s">
        <v>31</v>
      </c>
      <c r="X5" s="396"/>
      <c r="Y5" s="393" t="s">
        <v>32</v>
      </c>
      <c r="Z5" s="396"/>
      <c r="AA5" s="393" t="s">
        <v>10</v>
      </c>
      <c r="AB5" s="399"/>
      <c r="AC5" s="399"/>
      <c r="AD5" s="394"/>
      <c r="AE5" s="3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</row>
    <row r="6" spans="1:49" ht="27.75" customHeight="1" thickBot="1" x14ac:dyDescent="0.4">
      <c r="A6" s="3"/>
      <c r="B6" s="398"/>
      <c r="C6" s="182" t="s">
        <v>11</v>
      </c>
      <c r="D6" s="183" t="s">
        <v>12</v>
      </c>
      <c r="E6" s="184" t="s">
        <v>11</v>
      </c>
      <c r="F6" s="185" t="s">
        <v>12</v>
      </c>
      <c r="G6" s="182" t="s">
        <v>11</v>
      </c>
      <c r="H6" s="183" t="s">
        <v>12</v>
      </c>
      <c r="I6" s="184" t="s">
        <v>11</v>
      </c>
      <c r="J6" s="185" t="s">
        <v>12</v>
      </c>
      <c r="K6" s="182" t="s">
        <v>11</v>
      </c>
      <c r="L6" s="183" t="s">
        <v>12</v>
      </c>
      <c r="M6" s="184" t="s">
        <v>11</v>
      </c>
      <c r="N6" s="185" t="s">
        <v>12</v>
      </c>
      <c r="O6" s="182" t="s">
        <v>11</v>
      </c>
      <c r="P6" s="183" t="s">
        <v>12</v>
      </c>
      <c r="Q6" s="184" t="s">
        <v>11</v>
      </c>
      <c r="R6" s="185" t="s">
        <v>12</v>
      </c>
      <c r="S6" s="182" t="s">
        <v>11</v>
      </c>
      <c r="T6" s="183" t="s">
        <v>12</v>
      </c>
      <c r="U6" s="184" t="s">
        <v>11</v>
      </c>
      <c r="V6" s="185" t="s">
        <v>12</v>
      </c>
      <c r="W6" s="182" t="s">
        <v>11</v>
      </c>
      <c r="X6" s="183" t="s">
        <v>12</v>
      </c>
      <c r="Y6" s="184" t="s">
        <v>11</v>
      </c>
      <c r="Z6" s="183" t="s">
        <v>12</v>
      </c>
      <c r="AA6" s="184" t="s">
        <v>11</v>
      </c>
      <c r="AB6" s="186" t="s">
        <v>12</v>
      </c>
      <c r="AC6" s="186" t="s">
        <v>16</v>
      </c>
      <c r="AD6" s="187" t="s">
        <v>15</v>
      </c>
      <c r="AE6" s="3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</row>
    <row r="7" spans="1:49" ht="18.75" x14ac:dyDescent="0.35">
      <c r="A7" s="3"/>
      <c r="B7" s="213" t="s">
        <v>67</v>
      </c>
      <c r="C7" s="137">
        <v>2907</v>
      </c>
      <c r="D7" s="137">
        <v>5202</v>
      </c>
      <c r="E7" s="215">
        <v>2660</v>
      </c>
      <c r="F7" s="215">
        <v>4705</v>
      </c>
      <c r="G7" s="101">
        <v>3553</v>
      </c>
      <c r="H7" s="101">
        <v>6321</v>
      </c>
      <c r="I7" s="215">
        <v>3155</v>
      </c>
      <c r="J7" s="215">
        <v>5682</v>
      </c>
      <c r="K7" s="101">
        <v>3547</v>
      </c>
      <c r="L7" s="137">
        <v>6269</v>
      </c>
      <c r="M7" s="215">
        <v>2842</v>
      </c>
      <c r="N7" s="215">
        <v>4952</v>
      </c>
      <c r="O7" s="101">
        <v>3959</v>
      </c>
      <c r="P7" s="101">
        <v>6785</v>
      </c>
      <c r="Q7" s="380">
        <v>3112</v>
      </c>
      <c r="R7" s="380">
        <v>5362</v>
      </c>
      <c r="S7" s="101">
        <v>3407</v>
      </c>
      <c r="T7" s="101">
        <v>5832</v>
      </c>
      <c r="U7" s="215">
        <v>2869</v>
      </c>
      <c r="V7" s="215">
        <v>5266</v>
      </c>
      <c r="W7" s="101">
        <v>2590</v>
      </c>
      <c r="X7" s="101">
        <v>4776</v>
      </c>
      <c r="Y7" s="215">
        <v>2723</v>
      </c>
      <c r="Z7" s="215">
        <v>4806</v>
      </c>
      <c r="AA7" s="102">
        <f>C7+E7+G7+I7+K7+M7+O7+Q7+S7+U7+W7+Y7</f>
        <v>37324</v>
      </c>
      <c r="AB7" s="138">
        <f>D7+F7+H7+J7+L7+N7+P7+R7+T7+V7+X7+Z7</f>
        <v>65958</v>
      </c>
      <c r="AC7" s="103">
        <f>AVERAGE(D7,F7,H7,J7,L7,N7,P7,R7,T7,V7,X7,Z7)</f>
        <v>5496.5</v>
      </c>
      <c r="AD7" s="139">
        <f t="shared" ref="AD7:AD21" si="0">+AB7/$AB$22</f>
        <v>0.15170954423654159</v>
      </c>
      <c r="AE7" s="3"/>
      <c r="AF7" s="8"/>
      <c r="AG7" s="8"/>
      <c r="AH7" s="11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</row>
    <row r="8" spans="1:49" ht="18.75" x14ac:dyDescent="0.35">
      <c r="A8" s="3"/>
      <c r="B8" s="213" t="s">
        <v>44</v>
      </c>
      <c r="C8" s="137">
        <v>0</v>
      </c>
      <c r="D8" s="137">
        <v>0</v>
      </c>
      <c r="E8" s="215">
        <v>0</v>
      </c>
      <c r="F8" s="215">
        <v>0</v>
      </c>
      <c r="G8" s="101">
        <v>0</v>
      </c>
      <c r="H8" s="101">
        <v>0</v>
      </c>
      <c r="I8" s="215">
        <v>0</v>
      </c>
      <c r="J8" s="215">
        <v>0</v>
      </c>
      <c r="K8" s="101">
        <v>0</v>
      </c>
      <c r="L8" s="137">
        <v>0</v>
      </c>
      <c r="M8" s="215">
        <v>0</v>
      </c>
      <c r="N8" s="215">
        <v>0</v>
      </c>
      <c r="O8" s="101">
        <v>0</v>
      </c>
      <c r="P8" s="101">
        <v>0</v>
      </c>
      <c r="Q8" s="215">
        <v>0</v>
      </c>
      <c r="R8" s="215">
        <v>0</v>
      </c>
      <c r="S8" s="101">
        <v>0</v>
      </c>
      <c r="T8" s="101">
        <v>0</v>
      </c>
      <c r="U8" s="215">
        <v>0</v>
      </c>
      <c r="V8" s="215">
        <v>0</v>
      </c>
      <c r="W8" s="101">
        <v>0</v>
      </c>
      <c r="X8" s="101">
        <v>0</v>
      </c>
      <c r="Y8" s="215">
        <v>0</v>
      </c>
      <c r="Z8" s="215">
        <v>0</v>
      </c>
      <c r="AA8" s="102">
        <f>C8+E8+G8+I8+K8+M8+O8+Q8+S8+U8+W8+Y8</f>
        <v>0</v>
      </c>
      <c r="AB8" s="138">
        <f t="shared" ref="AB8:AB9" si="1">D8+F8+H8+J8+L8+N8+P8+R8+T8+V8+X8+Z8</f>
        <v>0</v>
      </c>
      <c r="AC8" s="103">
        <f t="shared" ref="AC8:AC10" si="2">AVERAGE(D8,F8,H8,J8,L8,N8,P8,R8,T8,V8,X8,Z8)</f>
        <v>0</v>
      </c>
      <c r="AD8" s="139">
        <f t="shared" si="0"/>
        <v>0</v>
      </c>
      <c r="AE8" s="3"/>
      <c r="AF8" s="8"/>
      <c r="AG8" s="8"/>
      <c r="AH8" s="11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</row>
    <row r="9" spans="1:49" ht="18.75" x14ac:dyDescent="0.35">
      <c r="A9" s="3"/>
      <c r="B9" s="213" t="s">
        <v>58</v>
      </c>
      <c r="C9" s="137">
        <v>1383</v>
      </c>
      <c r="D9" s="137">
        <v>2500</v>
      </c>
      <c r="E9" s="215">
        <v>1639</v>
      </c>
      <c r="F9" s="215">
        <v>2918</v>
      </c>
      <c r="G9" s="101">
        <v>1514</v>
      </c>
      <c r="H9" s="101">
        <v>2787</v>
      </c>
      <c r="I9" s="215">
        <v>1324</v>
      </c>
      <c r="J9" s="215">
        <v>2443</v>
      </c>
      <c r="K9" s="101">
        <v>1713</v>
      </c>
      <c r="L9" s="137">
        <v>3046</v>
      </c>
      <c r="M9" s="215">
        <v>1283</v>
      </c>
      <c r="N9" s="215">
        <v>2428</v>
      </c>
      <c r="O9" s="101">
        <v>1555</v>
      </c>
      <c r="P9" s="101">
        <v>2824</v>
      </c>
      <c r="Q9" s="215">
        <v>1410</v>
      </c>
      <c r="R9" s="215">
        <v>2525</v>
      </c>
      <c r="S9" s="101">
        <v>1677</v>
      </c>
      <c r="T9" s="101">
        <v>3079</v>
      </c>
      <c r="U9" s="215">
        <v>1685</v>
      </c>
      <c r="V9" s="215">
        <v>3101</v>
      </c>
      <c r="W9" s="101">
        <v>1132</v>
      </c>
      <c r="X9" s="101">
        <v>2102</v>
      </c>
      <c r="Y9" s="215">
        <v>1412</v>
      </c>
      <c r="Z9" s="215">
        <v>2640</v>
      </c>
      <c r="AA9" s="102">
        <f t="shared" ref="AA9:AA21" si="3">C9+E9+G9+I9+K9+M9+O9+Q9+S9+U9+W9+Y9</f>
        <v>17727</v>
      </c>
      <c r="AB9" s="138">
        <f t="shared" si="1"/>
        <v>32393</v>
      </c>
      <c r="AC9" s="103">
        <f t="shared" si="2"/>
        <v>2699.4166666666665</v>
      </c>
      <c r="AD9" s="139">
        <f t="shared" si="0"/>
        <v>7.4506917530159977E-2</v>
      </c>
      <c r="AE9" s="3"/>
      <c r="AF9" s="8"/>
      <c r="AG9" s="8"/>
      <c r="AH9" s="11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</row>
    <row r="10" spans="1:49" ht="18.75" x14ac:dyDescent="0.35">
      <c r="A10" s="3"/>
      <c r="B10" s="213" t="s">
        <v>59</v>
      </c>
      <c r="C10" s="137">
        <v>758</v>
      </c>
      <c r="D10" s="137">
        <v>1416</v>
      </c>
      <c r="E10" s="215">
        <v>814</v>
      </c>
      <c r="F10" s="215">
        <v>1456</v>
      </c>
      <c r="G10" s="101">
        <v>736</v>
      </c>
      <c r="H10" s="101">
        <v>1374</v>
      </c>
      <c r="I10" s="215">
        <v>635</v>
      </c>
      <c r="J10" s="215">
        <v>1232</v>
      </c>
      <c r="K10" s="101">
        <v>793</v>
      </c>
      <c r="L10" s="137">
        <v>1410</v>
      </c>
      <c r="M10" s="215">
        <v>332</v>
      </c>
      <c r="N10" s="215">
        <v>599</v>
      </c>
      <c r="O10" s="101">
        <v>639</v>
      </c>
      <c r="P10" s="101">
        <v>1201</v>
      </c>
      <c r="Q10" s="215">
        <v>1105</v>
      </c>
      <c r="R10" s="215">
        <v>1920</v>
      </c>
      <c r="S10" s="101">
        <v>259</v>
      </c>
      <c r="T10" s="101">
        <v>456</v>
      </c>
      <c r="U10" s="215">
        <v>2</v>
      </c>
      <c r="V10" s="215">
        <v>4</v>
      </c>
      <c r="W10" s="101">
        <v>0</v>
      </c>
      <c r="X10" s="101">
        <v>0</v>
      </c>
      <c r="Y10" s="215">
        <v>23</v>
      </c>
      <c r="Z10" s="215">
        <v>40</v>
      </c>
      <c r="AA10" s="102">
        <f t="shared" si="3"/>
        <v>6096</v>
      </c>
      <c r="AB10" s="138">
        <f t="shared" ref="AB10:AB18" si="4">D10+F10+H10+J10+L10+N10+P10+R10+T10+V10+X10+Z10</f>
        <v>11108</v>
      </c>
      <c r="AC10" s="103">
        <f t="shared" si="2"/>
        <v>925.66666666666663</v>
      </c>
      <c r="AD10" s="139">
        <f t="shared" si="0"/>
        <v>2.5549434752107459E-2</v>
      </c>
      <c r="AE10" s="3"/>
      <c r="AF10" s="8"/>
      <c r="AG10" s="8"/>
      <c r="AH10" s="11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</row>
    <row r="11" spans="1:49" ht="18.75" x14ac:dyDescent="0.35">
      <c r="A11" s="3"/>
      <c r="B11" s="213" t="s">
        <v>91</v>
      </c>
      <c r="C11" s="137">
        <v>0</v>
      </c>
      <c r="D11" s="137">
        <v>0</v>
      </c>
      <c r="E11" s="215">
        <v>0</v>
      </c>
      <c r="F11" s="215">
        <v>0</v>
      </c>
      <c r="G11" s="101">
        <v>0</v>
      </c>
      <c r="H11" s="101">
        <v>0</v>
      </c>
      <c r="I11" s="215">
        <v>0</v>
      </c>
      <c r="J11" s="215">
        <v>0</v>
      </c>
      <c r="K11" s="101">
        <v>0</v>
      </c>
      <c r="L11" s="137">
        <v>0</v>
      </c>
      <c r="M11" s="215">
        <v>0</v>
      </c>
      <c r="N11" s="215">
        <v>0</v>
      </c>
      <c r="O11" s="101">
        <v>0</v>
      </c>
      <c r="P11" s="101">
        <v>0</v>
      </c>
      <c r="Q11" s="215">
        <v>0</v>
      </c>
      <c r="R11" s="215">
        <v>0</v>
      </c>
      <c r="S11" s="101">
        <v>0</v>
      </c>
      <c r="T11" s="101">
        <v>0</v>
      </c>
      <c r="U11" s="215">
        <v>0</v>
      </c>
      <c r="V11" s="215">
        <v>0</v>
      </c>
      <c r="W11" s="101">
        <v>0</v>
      </c>
      <c r="X11" s="101">
        <v>0</v>
      </c>
      <c r="Y11" s="215">
        <v>0</v>
      </c>
      <c r="Z11" s="215">
        <v>0</v>
      </c>
      <c r="AA11" s="102">
        <f t="shared" ref="AA11:AA18" si="5">C11+E11+G11+I11+K11+M11+O11+Q11+S11+U11+W11+Y11</f>
        <v>0</v>
      </c>
      <c r="AB11" s="138">
        <f t="shared" si="4"/>
        <v>0</v>
      </c>
      <c r="AC11" s="103">
        <f>AVERAGE(D11,F11,H11,J11,L11,N11,P11,R11,T11,V11,X11,Z11)</f>
        <v>0</v>
      </c>
      <c r="AD11" s="139">
        <f t="shared" si="0"/>
        <v>0</v>
      </c>
      <c r="AE11" s="3"/>
      <c r="AF11" s="8"/>
      <c r="AG11" s="8"/>
      <c r="AH11" s="11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</row>
    <row r="12" spans="1:49" ht="18.75" x14ac:dyDescent="0.35">
      <c r="A12" s="3"/>
      <c r="B12" s="213" t="s">
        <v>60</v>
      </c>
      <c r="C12" s="137">
        <v>2185</v>
      </c>
      <c r="D12" s="137">
        <v>3694</v>
      </c>
      <c r="E12" s="215">
        <v>2715</v>
      </c>
      <c r="F12" s="215">
        <v>4721</v>
      </c>
      <c r="G12" s="101">
        <v>1711</v>
      </c>
      <c r="H12" s="101">
        <v>2816</v>
      </c>
      <c r="I12" s="215">
        <v>2436</v>
      </c>
      <c r="J12" s="215">
        <v>4205</v>
      </c>
      <c r="K12" s="101">
        <v>1999</v>
      </c>
      <c r="L12" s="137">
        <v>3451</v>
      </c>
      <c r="M12" s="215">
        <v>1653</v>
      </c>
      <c r="N12" s="215">
        <v>2921</v>
      </c>
      <c r="O12" s="101">
        <v>4166</v>
      </c>
      <c r="P12" s="101">
        <v>7030</v>
      </c>
      <c r="Q12" s="215">
        <v>3328</v>
      </c>
      <c r="R12" s="215">
        <v>5717</v>
      </c>
      <c r="S12" s="101">
        <v>2869</v>
      </c>
      <c r="T12" s="101">
        <v>5039</v>
      </c>
      <c r="U12" s="215">
        <v>2351</v>
      </c>
      <c r="V12" s="215">
        <v>4070</v>
      </c>
      <c r="W12" s="101">
        <v>1400</v>
      </c>
      <c r="X12" s="101">
        <v>2318</v>
      </c>
      <c r="Y12" s="215">
        <v>924</v>
      </c>
      <c r="Z12" s="215">
        <v>1644</v>
      </c>
      <c r="AA12" s="102">
        <f t="shared" si="5"/>
        <v>27737</v>
      </c>
      <c r="AB12" s="138">
        <f t="shared" si="4"/>
        <v>47626</v>
      </c>
      <c r="AC12" s="103">
        <f>AVERAGE(D12,F12,H12,J12,L12,N12,P12,R12,T12,V12,X12,Z12)</f>
        <v>3968.8333333333335</v>
      </c>
      <c r="AD12" s="139">
        <f t="shared" si="0"/>
        <v>0.10954423654157994</v>
      </c>
      <c r="AE12" s="3"/>
      <c r="AF12" s="8"/>
      <c r="AG12" s="8"/>
      <c r="AH12" s="11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</row>
    <row r="13" spans="1:49" ht="18.75" x14ac:dyDescent="0.35">
      <c r="A13" s="3"/>
      <c r="B13" s="213" t="s">
        <v>92</v>
      </c>
      <c r="C13" s="137">
        <v>0</v>
      </c>
      <c r="D13" s="137">
        <v>0</v>
      </c>
      <c r="E13" s="215">
        <v>0</v>
      </c>
      <c r="F13" s="215">
        <v>0</v>
      </c>
      <c r="G13" s="101">
        <v>0</v>
      </c>
      <c r="H13" s="101">
        <v>0</v>
      </c>
      <c r="I13" s="215">
        <v>0</v>
      </c>
      <c r="J13" s="215">
        <v>0</v>
      </c>
      <c r="K13" s="101">
        <v>0</v>
      </c>
      <c r="L13" s="137">
        <v>0</v>
      </c>
      <c r="M13" s="215">
        <v>0</v>
      </c>
      <c r="N13" s="215">
        <v>0</v>
      </c>
      <c r="O13" s="101">
        <v>4</v>
      </c>
      <c r="P13" s="101">
        <v>4</v>
      </c>
      <c r="Q13" s="215">
        <v>0</v>
      </c>
      <c r="R13" s="215">
        <v>0</v>
      </c>
      <c r="S13" s="101">
        <v>0</v>
      </c>
      <c r="T13" s="101">
        <v>0</v>
      </c>
      <c r="U13" s="215">
        <v>0</v>
      </c>
      <c r="V13" s="215">
        <v>0</v>
      </c>
      <c r="W13" s="101">
        <v>0</v>
      </c>
      <c r="X13" s="101">
        <v>0</v>
      </c>
      <c r="Y13" s="215">
        <v>0</v>
      </c>
      <c r="Z13" s="215">
        <v>0</v>
      </c>
      <c r="AA13" s="102">
        <f t="shared" si="5"/>
        <v>4</v>
      </c>
      <c r="AB13" s="138">
        <f t="shared" si="4"/>
        <v>4</v>
      </c>
      <c r="AC13" s="103">
        <f>AVERAGE(D13,F13,H13,J13,L13,N13,P13,R13,T13,V13,X13,Z13)</f>
        <v>0.33333333333333331</v>
      </c>
      <c r="AD13" s="139">
        <f t="shared" si="0"/>
        <v>9.2003726150909107E-6</v>
      </c>
      <c r="AE13" s="3"/>
      <c r="AF13" s="8"/>
      <c r="AG13" s="8"/>
      <c r="AH13" s="11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</row>
    <row r="14" spans="1:49" ht="18.75" x14ac:dyDescent="0.35">
      <c r="A14" s="3"/>
      <c r="B14" s="214" t="s">
        <v>56</v>
      </c>
      <c r="C14" s="137">
        <v>1504</v>
      </c>
      <c r="D14" s="137">
        <v>2866</v>
      </c>
      <c r="E14" s="215">
        <v>2766</v>
      </c>
      <c r="F14" s="215">
        <v>4986</v>
      </c>
      <c r="G14" s="101">
        <v>2507</v>
      </c>
      <c r="H14" s="101">
        <v>4432</v>
      </c>
      <c r="I14" s="215">
        <v>1861</v>
      </c>
      <c r="J14" s="215">
        <v>3202</v>
      </c>
      <c r="K14" s="101">
        <v>2681</v>
      </c>
      <c r="L14" s="137">
        <v>4660</v>
      </c>
      <c r="M14" s="215">
        <v>2051</v>
      </c>
      <c r="N14" s="215">
        <v>3535</v>
      </c>
      <c r="O14" s="101">
        <v>4255</v>
      </c>
      <c r="P14" s="101">
        <v>7560</v>
      </c>
      <c r="Q14" s="215">
        <v>3015</v>
      </c>
      <c r="R14" s="215">
        <v>5312</v>
      </c>
      <c r="S14" s="101">
        <v>3880</v>
      </c>
      <c r="T14" s="101">
        <v>6935</v>
      </c>
      <c r="U14" s="215">
        <v>4159</v>
      </c>
      <c r="V14" s="215">
        <v>7787</v>
      </c>
      <c r="W14" s="101">
        <v>4172</v>
      </c>
      <c r="X14" s="101">
        <v>7812</v>
      </c>
      <c r="Y14" s="215">
        <v>2404</v>
      </c>
      <c r="Z14" s="215">
        <v>4328</v>
      </c>
      <c r="AA14" s="102">
        <f t="shared" si="5"/>
        <v>35255</v>
      </c>
      <c r="AB14" s="138">
        <f t="shared" si="4"/>
        <v>63415</v>
      </c>
      <c r="AC14" s="103">
        <f>AVERAGE(D14,F14,H14,J14,L14,N14,P14,R14,T14,V14,X14,Z14)</f>
        <v>5284.583333333333</v>
      </c>
      <c r="AD14" s="139">
        <f t="shared" si="0"/>
        <v>0.14586040734649752</v>
      </c>
      <c r="AE14" s="3"/>
      <c r="AF14" s="8"/>
      <c r="AG14" s="8"/>
      <c r="AH14" s="11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</row>
    <row r="15" spans="1:49" ht="18.75" x14ac:dyDescent="0.35">
      <c r="A15" s="3"/>
      <c r="B15" s="213" t="s">
        <v>93</v>
      </c>
      <c r="C15" s="137">
        <v>0</v>
      </c>
      <c r="D15" s="137">
        <v>0</v>
      </c>
      <c r="E15" s="215">
        <v>0</v>
      </c>
      <c r="F15" s="215">
        <v>0</v>
      </c>
      <c r="G15" s="101">
        <v>0</v>
      </c>
      <c r="H15" s="101">
        <v>0</v>
      </c>
      <c r="I15" s="215">
        <v>0</v>
      </c>
      <c r="J15" s="215">
        <v>0</v>
      </c>
      <c r="K15" s="101">
        <v>0</v>
      </c>
      <c r="L15" s="137">
        <v>0</v>
      </c>
      <c r="M15" s="215">
        <v>0</v>
      </c>
      <c r="N15" s="215">
        <v>0</v>
      </c>
      <c r="O15" s="101">
        <v>0</v>
      </c>
      <c r="P15" s="101">
        <v>0</v>
      </c>
      <c r="Q15" s="215">
        <v>0</v>
      </c>
      <c r="R15" s="215">
        <v>0</v>
      </c>
      <c r="S15" s="101">
        <v>0</v>
      </c>
      <c r="T15" s="101">
        <v>0</v>
      </c>
      <c r="U15" s="215">
        <v>0</v>
      </c>
      <c r="V15" s="215">
        <v>0</v>
      </c>
      <c r="W15" s="101">
        <v>0</v>
      </c>
      <c r="X15" s="101">
        <v>0</v>
      </c>
      <c r="Y15" s="215">
        <v>0</v>
      </c>
      <c r="Z15" s="215">
        <v>0</v>
      </c>
      <c r="AA15" s="140">
        <f t="shared" si="5"/>
        <v>0</v>
      </c>
      <c r="AB15" s="141">
        <f t="shared" si="4"/>
        <v>0</v>
      </c>
      <c r="AC15" s="142">
        <f>AVERAGE(D15,F15,H15,J15,L15,N15,P15,R15,T17,V15,X15,Z15)</f>
        <v>1057.9166666666667</v>
      </c>
      <c r="AD15" s="143">
        <f t="shared" si="0"/>
        <v>0</v>
      </c>
      <c r="AE15" s="3"/>
      <c r="AF15" s="8"/>
      <c r="AG15" s="8"/>
      <c r="AH15" s="11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</row>
    <row r="16" spans="1:49" ht="18.75" x14ac:dyDescent="0.35">
      <c r="A16" s="3"/>
      <c r="B16" s="213" t="s">
        <v>73</v>
      </c>
      <c r="C16" s="137">
        <v>0</v>
      </c>
      <c r="D16" s="137">
        <v>0</v>
      </c>
      <c r="E16" s="215">
        <v>0</v>
      </c>
      <c r="F16" s="215">
        <v>0</v>
      </c>
      <c r="G16" s="101">
        <v>0</v>
      </c>
      <c r="H16" s="101">
        <v>0</v>
      </c>
      <c r="I16" s="215">
        <v>0</v>
      </c>
      <c r="J16" s="215">
        <v>0</v>
      </c>
      <c r="K16" s="101">
        <v>0</v>
      </c>
      <c r="L16" s="137">
        <v>0</v>
      </c>
      <c r="M16" s="215">
        <v>0</v>
      </c>
      <c r="N16" s="215">
        <v>0</v>
      </c>
      <c r="O16" s="101">
        <v>0</v>
      </c>
      <c r="P16" s="101">
        <v>0</v>
      </c>
      <c r="Q16" s="215">
        <v>0</v>
      </c>
      <c r="R16" s="215">
        <v>0</v>
      </c>
      <c r="S16" s="101">
        <v>0</v>
      </c>
      <c r="T16" s="101">
        <v>0</v>
      </c>
      <c r="U16" s="215">
        <v>0</v>
      </c>
      <c r="V16" s="215">
        <v>0</v>
      </c>
      <c r="W16" s="101">
        <v>0</v>
      </c>
      <c r="X16" s="101">
        <v>0</v>
      </c>
      <c r="Y16" s="215">
        <v>0</v>
      </c>
      <c r="Z16" s="215">
        <v>0</v>
      </c>
      <c r="AA16" s="102">
        <f t="shared" si="5"/>
        <v>0</v>
      </c>
      <c r="AB16" s="138">
        <f t="shared" si="4"/>
        <v>0</v>
      </c>
      <c r="AC16" s="103">
        <f>AVERAGE(D16,F16,H16,J16,L16,N16,P16,R16,T18,V16,X16,Z16)</f>
        <v>34.333333333333336</v>
      </c>
      <c r="AD16" s="139">
        <f t="shared" si="0"/>
        <v>0</v>
      </c>
      <c r="AE16" s="3"/>
      <c r="AF16" s="8"/>
      <c r="AG16" s="8"/>
      <c r="AH16" s="11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</row>
    <row r="17" spans="1:127" ht="18.75" x14ac:dyDescent="0.35">
      <c r="A17" s="3"/>
      <c r="B17" s="213" t="s">
        <v>57</v>
      </c>
      <c r="C17" s="137">
        <v>4327</v>
      </c>
      <c r="D17" s="137">
        <v>7572</v>
      </c>
      <c r="E17" s="215">
        <v>6390</v>
      </c>
      <c r="F17" s="215">
        <v>10914</v>
      </c>
      <c r="G17" s="101">
        <v>5842</v>
      </c>
      <c r="H17" s="101">
        <v>10261</v>
      </c>
      <c r="I17" s="215">
        <v>5658</v>
      </c>
      <c r="J17" s="215">
        <v>10088</v>
      </c>
      <c r="K17" s="101">
        <v>5182</v>
      </c>
      <c r="L17" s="137">
        <v>9685</v>
      </c>
      <c r="M17" s="215">
        <v>4244</v>
      </c>
      <c r="N17" s="215">
        <v>7988</v>
      </c>
      <c r="O17" s="101">
        <v>4718</v>
      </c>
      <c r="P17" s="101">
        <v>8818</v>
      </c>
      <c r="Q17" s="215">
        <v>8079</v>
      </c>
      <c r="R17" s="215">
        <v>15197</v>
      </c>
      <c r="S17" s="101">
        <v>6770</v>
      </c>
      <c r="T17" s="101">
        <v>12695</v>
      </c>
      <c r="U17" s="215">
        <v>6251</v>
      </c>
      <c r="V17" s="215">
        <v>11853</v>
      </c>
      <c r="W17" s="101">
        <v>6489</v>
      </c>
      <c r="X17" s="101">
        <v>12140</v>
      </c>
      <c r="Y17" s="215">
        <v>5712</v>
      </c>
      <c r="Z17" s="215">
        <v>10486</v>
      </c>
      <c r="AA17" s="102">
        <f t="shared" si="5"/>
        <v>69662</v>
      </c>
      <c r="AB17" s="138">
        <f t="shared" si="4"/>
        <v>127697</v>
      </c>
      <c r="AC17" s="103">
        <f>AVERAGE(D17,F17,H17,J17,L17,N17,P17,R17,T19,V17,X17,Z17)</f>
        <v>9878.5</v>
      </c>
      <c r="AD17" s="139">
        <f t="shared" si="0"/>
        <v>0.293714995457316</v>
      </c>
      <c r="AE17" s="3"/>
      <c r="AF17" s="8"/>
      <c r="AG17" s="8"/>
      <c r="AH17" s="11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</row>
    <row r="18" spans="1:127" ht="18.75" x14ac:dyDescent="0.35">
      <c r="A18" s="3"/>
      <c r="B18" s="213" t="s">
        <v>55</v>
      </c>
      <c r="C18" s="137">
        <v>113</v>
      </c>
      <c r="D18" s="137">
        <v>207</v>
      </c>
      <c r="E18" s="215">
        <v>173</v>
      </c>
      <c r="F18" s="215">
        <v>321</v>
      </c>
      <c r="G18" s="101">
        <v>151</v>
      </c>
      <c r="H18" s="101">
        <v>273</v>
      </c>
      <c r="I18" s="215">
        <v>269</v>
      </c>
      <c r="J18" s="215">
        <v>490</v>
      </c>
      <c r="K18" s="101">
        <v>263</v>
      </c>
      <c r="L18" s="137">
        <v>496</v>
      </c>
      <c r="M18" s="215">
        <v>202</v>
      </c>
      <c r="N18" s="215">
        <v>376</v>
      </c>
      <c r="O18" s="101">
        <v>154</v>
      </c>
      <c r="P18" s="101">
        <v>292</v>
      </c>
      <c r="Q18" s="215">
        <v>166</v>
      </c>
      <c r="R18" s="215">
        <v>327</v>
      </c>
      <c r="S18" s="101">
        <v>220</v>
      </c>
      <c r="T18" s="101">
        <v>412</v>
      </c>
      <c r="U18" s="215">
        <v>194</v>
      </c>
      <c r="V18" s="215">
        <v>358</v>
      </c>
      <c r="W18" s="101">
        <v>160</v>
      </c>
      <c r="X18" s="101">
        <v>308</v>
      </c>
      <c r="Y18" s="215">
        <v>170</v>
      </c>
      <c r="Z18" s="215">
        <v>317</v>
      </c>
      <c r="AA18" s="102">
        <f t="shared" si="5"/>
        <v>2235</v>
      </c>
      <c r="AB18" s="138">
        <f t="shared" si="4"/>
        <v>4177</v>
      </c>
      <c r="AC18" s="103">
        <f>AVERAGE(D18,F18,H18,J18,L18,N18,P18,R18,T20,V18,X18,Z18)</f>
        <v>313.75</v>
      </c>
      <c r="AD18" s="139">
        <f t="shared" si="0"/>
        <v>9.6074891033086848E-3</v>
      </c>
      <c r="AE18" s="3"/>
      <c r="AF18" s="8"/>
      <c r="AG18" s="8"/>
      <c r="AH18" s="11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</row>
    <row r="19" spans="1:127" ht="18.75" x14ac:dyDescent="0.35">
      <c r="A19" s="3"/>
      <c r="B19" s="213" t="s">
        <v>54</v>
      </c>
      <c r="C19" s="137">
        <v>2755</v>
      </c>
      <c r="D19" s="137">
        <v>5001</v>
      </c>
      <c r="E19" s="215">
        <v>1801</v>
      </c>
      <c r="F19" s="215">
        <v>3263</v>
      </c>
      <c r="G19" s="101">
        <v>3326</v>
      </c>
      <c r="H19" s="101">
        <v>6406</v>
      </c>
      <c r="I19" s="215">
        <v>3270</v>
      </c>
      <c r="J19" s="215">
        <v>5222</v>
      </c>
      <c r="K19" s="101">
        <v>2783</v>
      </c>
      <c r="L19" s="137">
        <v>5239</v>
      </c>
      <c r="M19" s="215">
        <v>3110</v>
      </c>
      <c r="N19" s="215">
        <v>5629</v>
      </c>
      <c r="O19" s="101">
        <v>2858</v>
      </c>
      <c r="P19" s="101">
        <v>5216</v>
      </c>
      <c r="Q19" s="215">
        <v>2299</v>
      </c>
      <c r="R19" s="215">
        <v>4052</v>
      </c>
      <c r="S19" s="101">
        <v>1931</v>
      </c>
      <c r="T19" s="101">
        <v>3540</v>
      </c>
      <c r="U19" s="215">
        <v>2801</v>
      </c>
      <c r="V19" s="215">
        <v>5170</v>
      </c>
      <c r="W19" s="101">
        <v>4805</v>
      </c>
      <c r="X19" s="101">
        <v>8716</v>
      </c>
      <c r="Y19" s="215">
        <v>4510</v>
      </c>
      <c r="Z19" s="215">
        <v>8333</v>
      </c>
      <c r="AA19" s="102">
        <f t="shared" si="3"/>
        <v>36249</v>
      </c>
      <c r="AB19" s="138">
        <f t="shared" ref="AB19:AB21" si="6">D19+F19+H19+J19+L19+N19+P19+R19+T19+V19+X19+Z19</f>
        <v>65787</v>
      </c>
      <c r="AC19" s="103">
        <f>AVERAGE(D19,F19,H19,J19,L19,N19,P19,R19,T21,V19,X19,Z19)</f>
        <v>5278.416666666667</v>
      </c>
      <c r="AD19" s="139">
        <f t="shared" si="0"/>
        <v>0.15131622830724645</v>
      </c>
      <c r="AE19" s="3"/>
      <c r="AF19" s="8"/>
      <c r="AG19" s="8"/>
      <c r="AH19" s="11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</row>
    <row r="20" spans="1:127" ht="18.75" x14ac:dyDescent="0.35">
      <c r="A20" s="3"/>
      <c r="B20" s="213" t="s">
        <v>94</v>
      </c>
      <c r="C20" s="137">
        <v>0</v>
      </c>
      <c r="D20" s="137">
        <v>0</v>
      </c>
      <c r="E20" s="215">
        <v>0</v>
      </c>
      <c r="F20" s="215">
        <v>0</v>
      </c>
      <c r="G20" s="101">
        <v>0</v>
      </c>
      <c r="H20" s="101">
        <v>0</v>
      </c>
      <c r="I20" s="215">
        <v>0</v>
      </c>
      <c r="J20" s="215">
        <v>0</v>
      </c>
      <c r="K20" s="101">
        <v>0</v>
      </c>
      <c r="L20" s="137">
        <v>0</v>
      </c>
      <c r="M20" s="215">
        <v>0</v>
      </c>
      <c r="N20" s="215">
        <v>0</v>
      </c>
      <c r="O20" s="149">
        <v>710</v>
      </c>
      <c r="P20" s="149">
        <v>1393</v>
      </c>
      <c r="Q20" s="215">
        <v>0</v>
      </c>
      <c r="R20" s="215">
        <v>0</v>
      </c>
      <c r="S20" s="101">
        <v>0</v>
      </c>
      <c r="T20" s="101">
        <v>0</v>
      </c>
      <c r="U20" s="215">
        <v>0</v>
      </c>
      <c r="V20" s="215">
        <v>0</v>
      </c>
      <c r="W20" s="101">
        <v>0</v>
      </c>
      <c r="X20" s="101">
        <v>0</v>
      </c>
      <c r="Y20" s="215">
        <v>0</v>
      </c>
      <c r="Z20" s="215">
        <v>0</v>
      </c>
      <c r="AA20" s="102">
        <f t="shared" si="3"/>
        <v>710</v>
      </c>
      <c r="AB20" s="138">
        <f t="shared" si="6"/>
        <v>1393</v>
      </c>
      <c r="AC20" s="103" t="e">
        <f>AVERAGE(D20,F20,H20,J20,L20,N20,P20,R20,#REF!,V20,X20,Z20)</f>
        <v>#REF!</v>
      </c>
      <c r="AD20" s="139">
        <f t="shared" si="0"/>
        <v>3.2040297632054096E-3</v>
      </c>
      <c r="AE20" s="3"/>
      <c r="AF20" s="8"/>
      <c r="AG20" s="8"/>
      <c r="AH20" s="11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</row>
    <row r="21" spans="1:127" ht="19.5" thickBot="1" x14ac:dyDescent="0.4">
      <c r="A21" s="3"/>
      <c r="B21" s="214" t="s">
        <v>66</v>
      </c>
      <c r="C21" s="151">
        <v>382</v>
      </c>
      <c r="D21" s="151">
        <v>737</v>
      </c>
      <c r="E21" s="216">
        <v>1157</v>
      </c>
      <c r="F21" s="216">
        <v>2166</v>
      </c>
      <c r="G21" s="152">
        <v>678</v>
      </c>
      <c r="H21" s="152">
        <v>1241</v>
      </c>
      <c r="I21" s="216">
        <v>494</v>
      </c>
      <c r="J21" s="216">
        <v>955</v>
      </c>
      <c r="K21" s="152">
        <v>755</v>
      </c>
      <c r="L21" s="151">
        <v>1500</v>
      </c>
      <c r="M21" s="216">
        <v>650</v>
      </c>
      <c r="N21" s="216">
        <v>1273</v>
      </c>
      <c r="O21" s="153">
        <v>0</v>
      </c>
      <c r="P21" s="153">
        <v>0</v>
      </c>
      <c r="Q21" s="216">
        <v>1080</v>
      </c>
      <c r="R21" s="216">
        <v>2103</v>
      </c>
      <c r="S21" s="101">
        <v>566</v>
      </c>
      <c r="T21" s="101">
        <v>1094</v>
      </c>
      <c r="U21" s="216">
        <v>845</v>
      </c>
      <c r="V21" s="216">
        <v>1637</v>
      </c>
      <c r="W21" s="152">
        <v>707</v>
      </c>
      <c r="X21" s="152">
        <v>1384</v>
      </c>
      <c r="Y21" s="216">
        <v>578</v>
      </c>
      <c r="Z21" s="216">
        <v>1117</v>
      </c>
      <c r="AA21" s="102">
        <f t="shared" si="3"/>
        <v>7892</v>
      </c>
      <c r="AB21" s="138">
        <f t="shared" si="6"/>
        <v>15207</v>
      </c>
      <c r="AC21" s="103" t="e">
        <f>AVERAGE(D21,F21,H21,J21,L21,N21,P21,R21,#REF!,V21,X21,Z21)</f>
        <v>#REF!</v>
      </c>
      <c r="AD21" s="139">
        <f t="shared" si="0"/>
        <v>3.4977516589421873E-2</v>
      </c>
      <c r="AE21" s="3"/>
      <c r="AF21" s="8"/>
      <c r="AG21" s="8"/>
      <c r="AH21" s="11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</row>
    <row r="22" spans="1:127" s="7" customFormat="1" ht="19.5" thickBot="1" x14ac:dyDescent="0.4">
      <c r="A22" s="104"/>
      <c r="B22" s="188" t="s">
        <v>13</v>
      </c>
      <c r="C22" s="189">
        <f>SUM(C7:C21)</f>
        <v>16314</v>
      </c>
      <c r="D22" s="189">
        <f t="shared" ref="D22:Z22" si="7">SUM(D7:D21)</f>
        <v>29195</v>
      </c>
      <c r="E22" s="189">
        <f t="shared" si="7"/>
        <v>20115</v>
      </c>
      <c r="F22" s="189">
        <f t="shared" si="7"/>
        <v>35450</v>
      </c>
      <c r="G22" s="189">
        <f t="shared" si="7"/>
        <v>20018</v>
      </c>
      <c r="H22" s="189">
        <f t="shared" si="7"/>
        <v>35911</v>
      </c>
      <c r="I22" s="189">
        <f t="shared" si="7"/>
        <v>19102</v>
      </c>
      <c r="J22" s="189">
        <f t="shared" si="7"/>
        <v>33519</v>
      </c>
      <c r="K22" s="189">
        <f t="shared" si="7"/>
        <v>19716</v>
      </c>
      <c r="L22" s="189">
        <f t="shared" si="7"/>
        <v>35756</v>
      </c>
      <c r="M22" s="189">
        <f>SUM(M7:M21)</f>
        <v>16367</v>
      </c>
      <c r="N22" s="189">
        <f>SUM(N7:N21)</f>
        <v>29701</v>
      </c>
      <c r="O22" s="189">
        <f t="shared" si="7"/>
        <v>23018</v>
      </c>
      <c r="P22" s="189">
        <f t="shared" ref="P22:U22" si="8">SUM(P7:P21)</f>
        <v>41123</v>
      </c>
      <c r="Q22" s="189">
        <f t="shared" si="8"/>
        <v>23594</v>
      </c>
      <c r="R22" s="189">
        <f t="shared" si="8"/>
        <v>42515</v>
      </c>
      <c r="S22" s="189">
        <f t="shared" si="8"/>
        <v>21579</v>
      </c>
      <c r="T22" s="189">
        <f t="shared" si="8"/>
        <v>39082</v>
      </c>
      <c r="U22" s="189">
        <f t="shared" si="8"/>
        <v>21157</v>
      </c>
      <c r="V22" s="189">
        <f t="shared" si="7"/>
        <v>39246</v>
      </c>
      <c r="W22" s="189">
        <f t="shared" si="7"/>
        <v>21455</v>
      </c>
      <c r="X22" s="189">
        <f t="shared" si="7"/>
        <v>39556</v>
      </c>
      <c r="Y22" s="189">
        <f t="shared" si="7"/>
        <v>18456</v>
      </c>
      <c r="Z22" s="189">
        <f t="shared" si="7"/>
        <v>33711</v>
      </c>
      <c r="AA22" s="190">
        <f>SUM(AA7:AA21)</f>
        <v>240891</v>
      </c>
      <c r="AB22" s="189">
        <f>SUM(AB7:AB21)</f>
        <v>434765</v>
      </c>
      <c r="AC22" s="189">
        <f>(D22+F22+H22+J22+L22+N22+P22+R22+T22+V22+X22+Z22)/12</f>
        <v>36230.416666666664</v>
      </c>
      <c r="AD22" s="191">
        <f t="shared" ref="AD22" si="9">+AB22/$AB$22</f>
        <v>1</v>
      </c>
      <c r="AE22" s="104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</row>
    <row r="23" spans="1:127" ht="18.75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105"/>
      <c r="AC23" s="3"/>
      <c r="AD23" s="80"/>
      <c r="AE23" s="3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</row>
    <row r="24" spans="1:127" ht="18.75" x14ac:dyDescent="0.35">
      <c r="A24" s="3"/>
      <c r="B24" s="106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80"/>
      <c r="AE24" s="3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</row>
    <row r="25" spans="1:127" ht="12" customHeight="1" x14ac:dyDescent="0.35">
      <c r="A25" s="3"/>
      <c r="B25" s="106"/>
      <c r="C25" s="108"/>
      <c r="D25" s="109"/>
      <c r="E25" s="108"/>
      <c r="F25" s="108"/>
      <c r="G25" s="108"/>
      <c r="H25" s="108"/>
      <c r="I25" s="108"/>
      <c r="J25" s="108"/>
      <c r="K25" s="110"/>
      <c r="L25" s="110"/>
      <c r="M25" s="110"/>
      <c r="N25" s="110"/>
      <c r="O25" s="110"/>
      <c r="P25" s="110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3"/>
      <c r="AB25" s="105"/>
      <c r="AC25" s="3"/>
      <c r="AD25" s="80"/>
      <c r="AE25" s="3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</row>
    <row r="26" spans="1:127" ht="12.75" customHeight="1" x14ac:dyDescent="0.35">
      <c r="A26" s="3"/>
      <c r="B26" s="385" t="s">
        <v>27</v>
      </c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  <c r="AA26" s="385"/>
      <c r="AB26" s="385"/>
      <c r="AC26" s="385"/>
      <c r="AD26" s="385"/>
      <c r="AE26" s="385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</row>
    <row r="27" spans="1:127" ht="18.75" x14ac:dyDescent="0.35">
      <c r="A27" s="3"/>
      <c r="B27" s="386" t="s">
        <v>112</v>
      </c>
      <c r="C27" s="386"/>
      <c r="D27" s="386"/>
      <c r="E27" s="386"/>
      <c r="F27" s="386"/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  <c r="W27" s="386"/>
      <c r="X27" s="386"/>
      <c r="Y27" s="386"/>
      <c r="Z27" s="386"/>
      <c r="AA27" s="386"/>
      <c r="AB27" s="386"/>
      <c r="AC27" s="386"/>
      <c r="AD27" s="386"/>
      <c r="AE27" s="386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</row>
    <row r="28" spans="1:127" ht="19.5" thickBot="1" x14ac:dyDescent="0.4">
      <c r="A28" s="3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381" t="s">
        <v>52</v>
      </c>
      <c r="O28" s="381"/>
      <c r="P28" s="381"/>
      <c r="Q28" s="381"/>
      <c r="R28" s="381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</row>
    <row r="29" spans="1:127" s="7" customFormat="1" ht="18.75" x14ac:dyDescent="0.35">
      <c r="A29" s="104"/>
      <c r="B29" s="388" t="s">
        <v>0</v>
      </c>
      <c r="C29" s="382" t="s">
        <v>1</v>
      </c>
      <c r="D29" s="384"/>
      <c r="E29" s="390" t="s">
        <v>2</v>
      </c>
      <c r="F29" s="387"/>
      <c r="G29" s="382" t="s">
        <v>3</v>
      </c>
      <c r="H29" s="384"/>
      <c r="I29" s="390" t="s">
        <v>4</v>
      </c>
      <c r="J29" s="387"/>
      <c r="K29" s="382" t="s">
        <v>24</v>
      </c>
      <c r="L29" s="384"/>
      <c r="M29" s="390" t="s">
        <v>6</v>
      </c>
      <c r="N29" s="383"/>
      <c r="O29" s="382" t="s">
        <v>7</v>
      </c>
      <c r="P29" s="384"/>
      <c r="Q29" s="383" t="s">
        <v>8</v>
      </c>
      <c r="R29" s="383"/>
      <c r="S29" s="382" t="s">
        <v>9</v>
      </c>
      <c r="T29" s="384"/>
      <c r="U29" s="383" t="s">
        <v>30</v>
      </c>
      <c r="V29" s="383"/>
      <c r="W29" s="382" t="s">
        <v>31</v>
      </c>
      <c r="X29" s="384"/>
      <c r="Y29" s="383" t="s">
        <v>32</v>
      </c>
      <c r="Z29" s="387"/>
      <c r="AA29" s="382" t="s">
        <v>10</v>
      </c>
      <c r="AB29" s="383"/>
      <c r="AC29" s="383"/>
      <c r="AD29" s="383"/>
      <c r="AE29" s="384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</row>
    <row r="30" spans="1:127" s="4" customFormat="1" ht="19.5" thickBot="1" x14ac:dyDescent="0.4">
      <c r="A30" s="99"/>
      <c r="B30" s="389"/>
      <c r="C30" s="192" t="s">
        <v>89</v>
      </c>
      <c r="D30" s="193" t="s">
        <v>90</v>
      </c>
      <c r="E30" s="192" t="s">
        <v>89</v>
      </c>
      <c r="F30" s="193" t="s">
        <v>90</v>
      </c>
      <c r="G30" s="192" t="s">
        <v>89</v>
      </c>
      <c r="H30" s="193" t="s">
        <v>90</v>
      </c>
      <c r="I30" s="192" t="s">
        <v>89</v>
      </c>
      <c r="J30" s="193" t="s">
        <v>90</v>
      </c>
      <c r="K30" s="192" t="s">
        <v>89</v>
      </c>
      <c r="L30" s="193" t="s">
        <v>90</v>
      </c>
      <c r="M30" s="192" t="s">
        <v>89</v>
      </c>
      <c r="N30" s="193" t="s">
        <v>90</v>
      </c>
      <c r="O30" s="192" t="s">
        <v>89</v>
      </c>
      <c r="P30" s="193" t="s">
        <v>90</v>
      </c>
      <c r="Q30" s="192" t="s">
        <v>89</v>
      </c>
      <c r="R30" s="193" t="s">
        <v>90</v>
      </c>
      <c r="S30" s="192" t="s">
        <v>89</v>
      </c>
      <c r="T30" s="193" t="s">
        <v>90</v>
      </c>
      <c r="U30" s="192" t="s">
        <v>89</v>
      </c>
      <c r="V30" s="193" t="s">
        <v>90</v>
      </c>
      <c r="W30" s="192" t="s">
        <v>89</v>
      </c>
      <c r="X30" s="193" t="s">
        <v>90</v>
      </c>
      <c r="Y30" s="192" t="s">
        <v>89</v>
      </c>
      <c r="Z30" s="194" t="s">
        <v>90</v>
      </c>
      <c r="AA30" s="192" t="s">
        <v>89</v>
      </c>
      <c r="AB30" s="195" t="s">
        <v>90</v>
      </c>
      <c r="AC30" s="196" t="s">
        <v>26</v>
      </c>
      <c r="AD30" s="196" t="s">
        <v>25</v>
      </c>
      <c r="AE30" s="197" t="s">
        <v>48</v>
      </c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</row>
    <row r="31" spans="1:127" ht="18.75" x14ac:dyDescent="0.35">
      <c r="A31" s="3"/>
      <c r="B31" s="150" t="str">
        <f>B7</f>
        <v xml:space="preserve">HLCL  </v>
      </c>
      <c r="C31" s="204">
        <v>5069</v>
      </c>
      <c r="D31" s="205">
        <v>5202</v>
      </c>
      <c r="E31" s="101">
        <v>5419</v>
      </c>
      <c r="F31" s="101">
        <v>4705</v>
      </c>
      <c r="G31" s="205">
        <v>3746</v>
      </c>
      <c r="H31" s="205">
        <v>6321</v>
      </c>
      <c r="I31" s="101">
        <v>6149</v>
      </c>
      <c r="J31" s="101">
        <v>5682</v>
      </c>
      <c r="K31" s="205">
        <v>4550</v>
      </c>
      <c r="L31" s="205">
        <v>6269</v>
      </c>
      <c r="M31" s="101">
        <v>6016</v>
      </c>
      <c r="N31" s="101">
        <v>4952</v>
      </c>
      <c r="O31" s="205">
        <v>5825</v>
      </c>
      <c r="P31" s="205">
        <v>6785</v>
      </c>
      <c r="Q31" s="101">
        <v>5803</v>
      </c>
      <c r="R31" s="101">
        <v>5362</v>
      </c>
      <c r="S31" s="205">
        <v>6151</v>
      </c>
      <c r="T31" s="205">
        <v>5832</v>
      </c>
      <c r="U31" s="101">
        <v>6846</v>
      </c>
      <c r="V31" s="101">
        <v>5266</v>
      </c>
      <c r="W31" s="205">
        <v>5746</v>
      </c>
      <c r="X31" s="205">
        <v>4776</v>
      </c>
      <c r="Y31" s="101">
        <v>5763</v>
      </c>
      <c r="Z31" s="101">
        <v>4806</v>
      </c>
      <c r="AA31" s="211">
        <f>C31+E31+G31+I31+K31+M31+O31+Q31+S31+U31+W31++Y31</f>
        <v>67083</v>
      </c>
      <c r="AB31" s="212">
        <f>D31+F31+H31+J31+L31+N31+P31+R31+T31+V31+X31+Z31</f>
        <v>65958</v>
      </c>
      <c r="AC31" s="111">
        <f>+AB31-AA31</f>
        <v>-1125</v>
      </c>
      <c r="AD31" s="112">
        <f>(AB31-AA31)/AA31</f>
        <v>-1.6770269665936227E-2</v>
      </c>
      <c r="AE31" s="113">
        <f t="shared" ref="AE31:AE45" si="10">+AB31/$AB$46</f>
        <v>0.15170954423654159</v>
      </c>
      <c r="AF31" s="11"/>
      <c r="AG31" s="11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</row>
    <row r="32" spans="1:127" ht="18.75" x14ac:dyDescent="0.35">
      <c r="A32" s="3"/>
      <c r="B32" s="150" t="str">
        <f>B8</f>
        <v>APL</v>
      </c>
      <c r="C32" s="205">
        <v>0</v>
      </c>
      <c r="D32" s="205">
        <v>0</v>
      </c>
      <c r="E32" s="101">
        <v>0</v>
      </c>
      <c r="F32" s="101">
        <v>0</v>
      </c>
      <c r="G32" s="205">
        <v>0</v>
      </c>
      <c r="H32" s="205">
        <v>0</v>
      </c>
      <c r="I32" s="101">
        <v>0</v>
      </c>
      <c r="J32" s="101">
        <v>0</v>
      </c>
      <c r="K32" s="205">
        <v>539</v>
      </c>
      <c r="L32" s="205">
        <v>0</v>
      </c>
      <c r="M32" s="101">
        <v>0</v>
      </c>
      <c r="N32" s="101">
        <v>0</v>
      </c>
      <c r="O32" s="205">
        <v>0</v>
      </c>
      <c r="P32" s="205">
        <v>0</v>
      </c>
      <c r="Q32" s="101">
        <v>0</v>
      </c>
      <c r="R32" s="101">
        <v>0</v>
      </c>
      <c r="S32" s="205">
        <v>0</v>
      </c>
      <c r="T32" s="205">
        <v>0</v>
      </c>
      <c r="U32" s="101">
        <v>0</v>
      </c>
      <c r="V32" s="101">
        <v>0</v>
      </c>
      <c r="W32" s="209">
        <v>0</v>
      </c>
      <c r="X32" s="209">
        <v>0</v>
      </c>
      <c r="Y32" s="101">
        <v>0</v>
      </c>
      <c r="Z32" s="101">
        <v>0</v>
      </c>
      <c r="AA32" s="211">
        <f>C32+E32+G32+I32+K32+M32+O32+Q32+S32+U32+W32+Y32</f>
        <v>539</v>
      </c>
      <c r="AB32" s="212">
        <f>D32+F32+H32+J32+L32+N32+P32+R32+T32+V32+X32+Z32</f>
        <v>0</v>
      </c>
      <c r="AC32" s="111">
        <f>+AB32-AA32</f>
        <v>-539</v>
      </c>
      <c r="AD32" s="112">
        <f t="shared" ref="AD32:AD45" si="11">(AB32-AA32)/AA32</f>
        <v>-1</v>
      </c>
      <c r="AE32" s="113">
        <f t="shared" si="10"/>
        <v>0</v>
      </c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</row>
    <row r="33" spans="1:49" ht="18.75" x14ac:dyDescent="0.35">
      <c r="A33" s="3"/>
      <c r="B33" s="150" t="str">
        <f t="shared" ref="B33:B45" si="12">B9</f>
        <v>ONE</v>
      </c>
      <c r="C33" s="205">
        <v>2246</v>
      </c>
      <c r="D33" s="205">
        <v>2500</v>
      </c>
      <c r="E33" s="101">
        <v>3531</v>
      </c>
      <c r="F33" s="101">
        <v>2918</v>
      </c>
      <c r="G33" s="205">
        <v>2592</v>
      </c>
      <c r="H33" s="205">
        <v>2787</v>
      </c>
      <c r="I33" s="101">
        <v>3344</v>
      </c>
      <c r="J33" s="101">
        <v>2443</v>
      </c>
      <c r="K33" s="205">
        <v>2392</v>
      </c>
      <c r="L33" s="205">
        <v>3046</v>
      </c>
      <c r="M33" s="101">
        <v>4726</v>
      </c>
      <c r="N33" s="101">
        <v>2428</v>
      </c>
      <c r="O33" s="205">
        <v>3794</v>
      </c>
      <c r="P33" s="205">
        <v>2824</v>
      </c>
      <c r="Q33" s="101">
        <v>4140</v>
      </c>
      <c r="R33" s="101">
        <v>2525</v>
      </c>
      <c r="S33" s="205">
        <v>3167</v>
      </c>
      <c r="T33" s="205">
        <v>3079</v>
      </c>
      <c r="U33" s="101">
        <v>4159</v>
      </c>
      <c r="V33" s="101">
        <v>3101</v>
      </c>
      <c r="W33" s="209">
        <v>3486</v>
      </c>
      <c r="X33" s="209">
        <v>2102</v>
      </c>
      <c r="Y33" s="101">
        <v>2804</v>
      </c>
      <c r="Z33" s="101">
        <v>2640</v>
      </c>
      <c r="AA33" s="211">
        <f>C33+E33+G33+I33+K33+M33+O33+Q33+S33+U33+W33+Y33</f>
        <v>40381</v>
      </c>
      <c r="AB33" s="212">
        <f>D33+F33+H33+J33+L33+N33+P33+R33+T33+V33+X33+Z33</f>
        <v>32393</v>
      </c>
      <c r="AC33" s="111">
        <f>+AB33-AA33</f>
        <v>-7988</v>
      </c>
      <c r="AD33" s="112">
        <f t="shared" si="11"/>
        <v>-0.19781580446249475</v>
      </c>
      <c r="AE33" s="113">
        <f t="shared" si="10"/>
        <v>7.4506917530159977E-2</v>
      </c>
      <c r="AF33" s="11"/>
      <c r="AG33" s="11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</row>
    <row r="34" spans="1:49" ht="18.75" x14ac:dyDescent="0.35">
      <c r="A34" s="3"/>
      <c r="B34" s="150" t="str">
        <f t="shared" si="12"/>
        <v>EMC</v>
      </c>
      <c r="C34" s="205">
        <v>2752</v>
      </c>
      <c r="D34" s="205">
        <v>1416</v>
      </c>
      <c r="E34" s="101">
        <v>1580</v>
      </c>
      <c r="F34" s="101">
        <v>1456</v>
      </c>
      <c r="G34" s="205">
        <v>1596</v>
      </c>
      <c r="H34" s="205">
        <v>1374</v>
      </c>
      <c r="I34" s="101">
        <v>1299</v>
      </c>
      <c r="J34" s="101">
        <v>1232</v>
      </c>
      <c r="K34" s="205">
        <v>1924</v>
      </c>
      <c r="L34" s="205">
        <v>1410</v>
      </c>
      <c r="M34" s="101">
        <v>2050</v>
      </c>
      <c r="N34" s="101">
        <v>599</v>
      </c>
      <c r="O34" s="205">
        <v>2112</v>
      </c>
      <c r="P34" s="205">
        <v>1201</v>
      </c>
      <c r="Q34" s="101">
        <v>2387</v>
      </c>
      <c r="R34" s="101">
        <v>1920</v>
      </c>
      <c r="S34" s="205">
        <v>1800</v>
      </c>
      <c r="T34" s="205">
        <v>456</v>
      </c>
      <c r="U34" s="101">
        <v>2017</v>
      </c>
      <c r="V34" s="101">
        <v>4</v>
      </c>
      <c r="W34" s="209">
        <v>1415</v>
      </c>
      <c r="X34" s="209">
        <v>0</v>
      </c>
      <c r="Y34" s="101">
        <v>1552</v>
      </c>
      <c r="Z34" s="101">
        <v>40</v>
      </c>
      <c r="AA34" s="211">
        <f>C34+E34+G34+I34+K34+M34+O34+Q34+S34+U34+W34+Y34</f>
        <v>22484</v>
      </c>
      <c r="AB34" s="212">
        <f>D34+F34+H34+J34+L34+N34+P34+R34+T34+V34+X34+Z34</f>
        <v>11108</v>
      </c>
      <c r="AC34" s="111">
        <f t="shared" ref="AC34" si="13">+AB34-AA34</f>
        <v>-11376</v>
      </c>
      <c r="AD34" s="112">
        <f t="shared" si="11"/>
        <v>-0.5059597936310265</v>
      </c>
      <c r="AE34" s="113">
        <f t="shared" si="10"/>
        <v>2.5549434752107459E-2</v>
      </c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</row>
    <row r="35" spans="1:49" ht="18.75" x14ac:dyDescent="0.35">
      <c r="A35" s="3"/>
      <c r="B35" s="150" t="str">
        <f t="shared" si="12"/>
        <v>HSD</v>
      </c>
      <c r="C35" s="205">
        <v>0</v>
      </c>
      <c r="D35" s="205">
        <v>0</v>
      </c>
      <c r="E35" s="101">
        <v>0</v>
      </c>
      <c r="F35" s="101">
        <v>0</v>
      </c>
      <c r="G35" s="205">
        <v>0</v>
      </c>
      <c r="H35" s="205">
        <v>0</v>
      </c>
      <c r="I35" s="101">
        <v>0</v>
      </c>
      <c r="J35" s="101">
        <v>0</v>
      </c>
      <c r="K35" s="205">
        <v>0</v>
      </c>
      <c r="L35" s="205">
        <v>0</v>
      </c>
      <c r="M35" s="101">
        <v>0</v>
      </c>
      <c r="N35" s="101">
        <v>0</v>
      </c>
      <c r="O35" s="205">
        <v>0</v>
      </c>
      <c r="P35" s="205">
        <v>0</v>
      </c>
      <c r="Q35" s="101">
        <v>0</v>
      </c>
      <c r="R35" s="101">
        <v>0</v>
      </c>
      <c r="S35" s="205">
        <v>0</v>
      </c>
      <c r="T35" s="205">
        <v>0</v>
      </c>
      <c r="U35" s="101">
        <v>0</v>
      </c>
      <c r="V35" s="101">
        <v>0</v>
      </c>
      <c r="W35" s="209">
        <v>0</v>
      </c>
      <c r="X35" s="209">
        <v>0</v>
      </c>
      <c r="Y35" s="101">
        <v>0</v>
      </c>
      <c r="Z35" s="101">
        <v>0</v>
      </c>
      <c r="AA35" s="211">
        <f>C35+E35+G35+I35+K35+M35+O35+Q35+S35+U35+W35+Y35</f>
        <v>0</v>
      </c>
      <c r="AB35" s="212">
        <f t="shared" ref="AB35:AB43" si="14">D35+F35+H35+J35+L35+N35+P35+R35+T35+V35+X35+Z35</f>
        <v>0</v>
      </c>
      <c r="AC35" s="111">
        <f t="shared" ref="AC35:AC38" si="15">+AB35-AA35</f>
        <v>0</v>
      </c>
      <c r="AD35" s="112" t="e">
        <f t="shared" si="11"/>
        <v>#DIV/0!</v>
      </c>
      <c r="AE35" s="113">
        <f t="shared" si="10"/>
        <v>0</v>
      </c>
      <c r="AF35" s="12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</row>
    <row r="36" spans="1:49" ht="18.75" x14ac:dyDescent="0.35">
      <c r="A36" s="3"/>
      <c r="B36" s="150" t="str">
        <f t="shared" si="12"/>
        <v>WHL</v>
      </c>
      <c r="C36" s="205">
        <v>3347</v>
      </c>
      <c r="D36" s="205">
        <v>3694</v>
      </c>
      <c r="E36" s="101">
        <v>2684</v>
      </c>
      <c r="F36" s="101">
        <v>4721</v>
      </c>
      <c r="G36" s="205">
        <v>3026</v>
      </c>
      <c r="H36" s="205">
        <v>2816</v>
      </c>
      <c r="I36" s="101">
        <v>4880</v>
      </c>
      <c r="J36" s="101">
        <v>4205</v>
      </c>
      <c r="K36" s="205">
        <v>4318</v>
      </c>
      <c r="L36" s="205">
        <v>3451</v>
      </c>
      <c r="M36" s="101">
        <v>4303</v>
      </c>
      <c r="N36" s="101">
        <v>2921</v>
      </c>
      <c r="O36" s="205">
        <v>4440</v>
      </c>
      <c r="P36" s="205">
        <v>7030</v>
      </c>
      <c r="Q36" s="101">
        <v>4579</v>
      </c>
      <c r="R36" s="101">
        <v>5717</v>
      </c>
      <c r="S36" s="205">
        <v>4548</v>
      </c>
      <c r="T36" s="205">
        <v>5039</v>
      </c>
      <c r="U36" s="101">
        <v>4643</v>
      </c>
      <c r="V36" s="101">
        <v>4070</v>
      </c>
      <c r="W36" s="209">
        <v>2945</v>
      </c>
      <c r="X36" s="209">
        <v>2318</v>
      </c>
      <c r="Y36" s="101">
        <v>2848</v>
      </c>
      <c r="Z36" s="101">
        <v>1644</v>
      </c>
      <c r="AA36" s="211">
        <f t="shared" ref="AA36" si="16">C36+E36+G36+I36+K36+M36+O36+Q36+S36+U36+W36++Y36</f>
        <v>46561</v>
      </c>
      <c r="AB36" s="212">
        <f>D36+F36+H36+J36+L36+N36+P36+R36+T36+V36+X36+Z36</f>
        <v>47626</v>
      </c>
      <c r="AC36" s="111">
        <f t="shared" si="15"/>
        <v>1065</v>
      </c>
      <c r="AD36" s="112">
        <f t="shared" si="11"/>
        <v>2.2873220076888384E-2</v>
      </c>
      <c r="AE36" s="113">
        <f t="shared" si="10"/>
        <v>0.10954423654157994</v>
      </c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</row>
    <row r="37" spans="1:49" ht="18.75" x14ac:dyDescent="0.35">
      <c r="A37" s="3"/>
      <c r="B37" s="150" t="str">
        <f t="shared" si="12"/>
        <v>OTH</v>
      </c>
      <c r="C37" s="205">
        <v>0</v>
      </c>
      <c r="D37" s="205">
        <v>0</v>
      </c>
      <c r="E37" s="101">
        <v>0</v>
      </c>
      <c r="F37" s="101">
        <v>0</v>
      </c>
      <c r="G37" s="205">
        <v>0</v>
      </c>
      <c r="H37" s="205">
        <v>0</v>
      </c>
      <c r="I37" s="101">
        <v>0</v>
      </c>
      <c r="J37" s="101">
        <v>0</v>
      </c>
      <c r="K37" s="205">
        <v>0</v>
      </c>
      <c r="L37" s="205">
        <v>0</v>
      </c>
      <c r="M37" s="101">
        <v>0</v>
      </c>
      <c r="N37" s="101">
        <v>0</v>
      </c>
      <c r="O37" s="205">
        <v>0</v>
      </c>
      <c r="P37" s="205">
        <v>4</v>
      </c>
      <c r="Q37" s="101">
        <v>0</v>
      </c>
      <c r="R37" s="101">
        <v>0</v>
      </c>
      <c r="S37" s="205">
        <v>0</v>
      </c>
      <c r="T37" s="205">
        <v>0</v>
      </c>
      <c r="U37" s="101">
        <v>0</v>
      </c>
      <c r="V37" s="101">
        <v>0</v>
      </c>
      <c r="W37" s="209">
        <v>0</v>
      </c>
      <c r="X37" s="209">
        <v>0</v>
      </c>
      <c r="Y37" s="101">
        <v>0</v>
      </c>
      <c r="Z37" s="101">
        <v>0</v>
      </c>
      <c r="AA37" s="211">
        <f t="shared" ref="AA37:AA40" si="17">C37+E37+G37+I37+K37+M37+O37+Q37+S37+U37+W37+Y37</f>
        <v>0</v>
      </c>
      <c r="AB37" s="212">
        <f>D37+F37+H37+J37+L37+N37+P37+R37+T37+V37+X37+Z37</f>
        <v>4</v>
      </c>
      <c r="AC37" s="111">
        <f t="shared" si="15"/>
        <v>4</v>
      </c>
      <c r="AD37" s="112" t="e">
        <f t="shared" si="11"/>
        <v>#DIV/0!</v>
      </c>
      <c r="AE37" s="113">
        <f t="shared" si="10"/>
        <v>9.2003726150909107E-6</v>
      </c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</row>
    <row r="38" spans="1:49" ht="18.75" x14ac:dyDescent="0.35">
      <c r="A38" s="3"/>
      <c r="B38" s="150" t="str">
        <f t="shared" si="12"/>
        <v>CMA</v>
      </c>
      <c r="C38" s="205">
        <v>5412</v>
      </c>
      <c r="D38" s="205">
        <v>2866</v>
      </c>
      <c r="E38" s="101">
        <v>3061</v>
      </c>
      <c r="F38" s="101">
        <v>4986</v>
      </c>
      <c r="G38" s="205">
        <v>5112</v>
      </c>
      <c r="H38" s="205">
        <v>4432</v>
      </c>
      <c r="I38" s="101">
        <v>5662</v>
      </c>
      <c r="J38" s="101">
        <v>3202</v>
      </c>
      <c r="K38" s="205">
        <v>6076</v>
      </c>
      <c r="L38" s="205">
        <v>4660</v>
      </c>
      <c r="M38" s="101">
        <v>6476</v>
      </c>
      <c r="N38" s="101">
        <v>3535</v>
      </c>
      <c r="O38" s="205">
        <v>6902</v>
      </c>
      <c r="P38" s="205">
        <v>7560</v>
      </c>
      <c r="Q38" s="101">
        <v>5555</v>
      </c>
      <c r="R38" s="101">
        <v>5312</v>
      </c>
      <c r="S38" s="205">
        <v>5164</v>
      </c>
      <c r="T38" s="205">
        <v>6935</v>
      </c>
      <c r="U38" s="101">
        <v>6478</v>
      </c>
      <c r="V38" s="101">
        <v>7787</v>
      </c>
      <c r="W38" s="209">
        <v>6042</v>
      </c>
      <c r="X38" s="209">
        <v>7812</v>
      </c>
      <c r="Y38" s="101">
        <v>3586</v>
      </c>
      <c r="Z38" s="101">
        <v>4328</v>
      </c>
      <c r="AA38" s="211">
        <f t="shared" si="17"/>
        <v>65526</v>
      </c>
      <c r="AB38" s="212">
        <f>D38+F38+H38+J38+L38+N38+P38+R38+T38+V38+X38+Z38</f>
        <v>63415</v>
      </c>
      <c r="AC38" s="111">
        <f t="shared" si="15"/>
        <v>-2111</v>
      </c>
      <c r="AD38" s="112">
        <f t="shared" si="11"/>
        <v>-3.2216219515917348E-2</v>
      </c>
      <c r="AE38" s="113">
        <f t="shared" si="10"/>
        <v>0.14586040734649752</v>
      </c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</row>
    <row r="39" spans="1:49" ht="18.75" x14ac:dyDescent="0.35">
      <c r="A39" s="3"/>
      <c r="B39" s="150" t="str">
        <f t="shared" si="12"/>
        <v>NYK</v>
      </c>
      <c r="C39" s="205">
        <v>0</v>
      </c>
      <c r="D39" s="205">
        <v>0</v>
      </c>
      <c r="E39" s="101">
        <v>0</v>
      </c>
      <c r="F39" s="101">
        <v>0</v>
      </c>
      <c r="G39" s="205">
        <v>0</v>
      </c>
      <c r="H39" s="205">
        <v>0</v>
      </c>
      <c r="I39" s="101">
        <v>0</v>
      </c>
      <c r="J39" s="101">
        <v>0</v>
      </c>
      <c r="K39" s="205">
        <v>0</v>
      </c>
      <c r="L39" s="205">
        <v>0</v>
      </c>
      <c r="M39" s="101">
        <v>0</v>
      </c>
      <c r="N39" s="101">
        <v>0</v>
      </c>
      <c r="O39" s="205">
        <v>0</v>
      </c>
      <c r="P39" s="205">
        <v>0</v>
      </c>
      <c r="Q39" s="101">
        <v>0</v>
      </c>
      <c r="R39" s="101">
        <v>0</v>
      </c>
      <c r="S39" s="205">
        <v>0</v>
      </c>
      <c r="T39" s="205">
        <v>0</v>
      </c>
      <c r="U39" s="101">
        <v>0</v>
      </c>
      <c r="V39" s="101">
        <v>0</v>
      </c>
      <c r="W39" s="209">
        <v>0</v>
      </c>
      <c r="X39" s="209">
        <v>0</v>
      </c>
      <c r="Y39" s="101">
        <v>0</v>
      </c>
      <c r="Z39" s="101">
        <v>0</v>
      </c>
      <c r="AA39" s="211">
        <f t="shared" si="17"/>
        <v>0</v>
      </c>
      <c r="AB39" s="212">
        <f t="shared" si="14"/>
        <v>0</v>
      </c>
      <c r="AC39" s="111">
        <f>+AB39-AA39</f>
        <v>0</v>
      </c>
      <c r="AD39" s="112" t="e">
        <f t="shared" si="11"/>
        <v>#DIV/0!</v>
      </c>
      <c r="AE39" s="113">
        <f t="shared" si="10"/>
        <v>0</v>
      </c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</row>
    <row r="40" spans="1:49" ht="18.75" x14ac:dyDescent="0.35">
      <c r="A40" s="3"/>
      <c r="B40" s="150" t="str">
        <f t="shared" si="12"/>
        <v>KKK</v>
      </c>
      <c r="C40" s="205">
        <v>0</v>
      </c>
      <c r="D40" s="205">
        <v>0</v>
      </c>
      <c r="E40" s="101">
        <v>0</v>
      </c>
      <c r="F40" s="101">
        <v>0</v>
      </c>
      <c r="G40" s="205">
        <v>0</v>
      </c>
      <c r="H40" s="205">
        <v>0</v>
      </c>
      <c r="I40" s="101">
        <v>0</v>
      </c>
      <c r="J40" s="101">
        <v>0</v>
      </c>
      <c r="K40" s="205">
        <v>0</v>
      </c>
      <c r="L40" s="205">
        <v>0</v>
      </c>
      <c r="M40" s="101">
        <v>0</v>
      </c>
      <c r="N40" s="101">
        <v>0</v>
      </c>
      <c r="O40" s="205">
        <v>0</v>
      </c>
      <c r="P40" s="205">
        <v>0</v>
      </c>
      <c r="Q40" s="101">
        <v>0</v>
      </c>
      <c r="R40" s="101">
        <v>0</v>
      </c>
      <c r="S40" s="205">
        <v>0</v>
      </c>
      <c r="T40" s="205">
        <v>0</v>
      </c>
      <c r="U40" s="101">
        <v>0</v>
      </c>
      <c r="V40" s="101">
        <v>0</v>
      </c>
      <c r="W40" s="209">
        <v>0</v>
      </c>
      <c r="X40" s="209">
        <v>0</v>
      </c>
      <c r="Y40" s="101">
        <v>0</v>
      </c>
      <c r="Z40" s="101">
        <v>0</v>
      </c>
      <c r="AA40" s="211">
        <f t="shared" si="17"/>
        <v>0</v>
      </c>
      <c r="AB40" s="212">
        <f>D40+F40+H40+J40+L40+N40+P40+R40+T40+V40+X40+Z40</f>
        <v>0</v>
      </c>
      <c r="AC40" s="111">
        <f t="shared" ref="AC40" si="18">+AB40-AA40</f>
        <v>0</v>
      </c>
      <c r="AD40" s="112" t="e">
        <f t="shared" si="11"/>
        <v>#DIV/0!</v>
      </c>
      <c r="AE40" s="113">
        <f t="shared" si="10"/>
        <v>0</v>
      </c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</row>
    <row r="41" spans="1:49" ht="18.75" x14ac:dyDescent="0.35">
      <c r="A41" s="3"/>
      <c r="B41" s="150" t="str">
        <f t="shared" si="12"/>
        <v>COS</v>
      </c>
      <c r="C41" s="205">
        <v>10461</v>
      </c>
      <c r="D41" s="205">
        <v>7572</v>
      </c>
      <c r="E41" s="101">
        <v>9387</v>
      </c>
      <c r="F41" s="101">
        <v>10914</v>
      </c>
      <c r="G41" s="205">
        <v>8895</v>
      </c>
      <c r="H41" s="205">
        <v>10261</v>
      </c>
      <c r="I41" s="101">
        <v>8787</v>
      </c>
      <c r="J41" s="101">
        <v>10088</v>
      </c>
      <c r="K41" s="205">
        <v>13010</v>
      </c>
      <c r="L41" s="205">
        <v>9685</v>
      </c>
      <c r="M41" s="101">
        <v>13179</v>
      </c>
      <c r="N41" s="101">
        <v>7988</v>
      </c>
      <c r="O41" s="205">
        <v>12867</v>
      </c>
      <c r="P41" s="205">
        <v>8818</v>
      </c>
      <c r="Q41" s="101">
        <v>13959</v>
      </c>
      <c r="R41" s="101">
        <v>15197</v>
      </c>
      <c r="S41" s="205">
        <v>13701</v>
      </c>
      <c r="T41" s="205">
        <v>12695</v>
      </c>
      <c r="U41" s="101">
        <v>11642</v>
      </c>
      <c r="V41" s="101">
        <v>11853</v>
      </c>
      <c r="W41" s="209">
        <v>8618</v>
      </c>
      <c r="X41" s="209">
        <v>12140</v>
      </c>
      <c r="Y41" s="101">
        <v>9780</v>
      </c>
      <c r="Z41" s="101">
        <v>10486</v>
      </c>
      <c r="AA41" s="211">
        <f t="shared" ref="AA41" si="19">C41+E41+G41+I41+K41+M41+O41+Q41+S41+U41+W41++Y41</f>
        <v>134286</v>
      </c>
      <c r="AB41" s="212">
        <f>D41+F41+H41+J41+L41+N41+P41+R41+T41+V41+X41+Z41</f>
        <v>127697</v>
      </c>
      <c r="AC41" s="111">
        <f>+AB41-AA41</f>
        <v>-6589</v>
      </c>
      <c r="AD41" s="112">
        <f t="shared" si="11"/>
        <v>-4.906691687890026E-2</v>
      </c>
      <c r="AE41" s="113">
        <f t="shared" si="10"/>
        <v>0.293714995457316</v>
      </c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</row>
    <row r="42" spans="1:49" ht="18.75" x14ac:dyDescent="0.35">
      <c r="A42" s="3"/>
      <c r="B42" s="150" t="str">
        <f t="shared" si="12"/>
        <v>HMM</v>
      </c>
      <c r="C42" s="205">
        <v>419</v>
      </c>
      <c r="D42" s="205">
        <v>207</v>
      </c>
      <c r="E42" s="101">
        <v>605</v>
      </c>
      <c r="F42" s="101">
        <v>321</v>
      </c>
      <c r="G42" s="205">
        <v>623</v>
      </c>
      <c r="H42" s="205">
        <v>273</v>
      </c>
      <c r="I42" s="101">
        <v>479</v>
      </c>
      <c r="J42" s="101">
        <v>490</v>
      </c>
      <c r="K42" s="205">
        <v>447</v>
      </c>
      <c r="L42" s="205">
        <v>496</v>
      </c>
      <c r="M42" s="101">
        <v>650</v>
      </c>
      <c r="N42" s="101">
        <v>376</v>
      </c>
      <c r="O42" s="205">
        <v>547</v>
      </c>
      <c r="P42" s="205">
        <v>292</v>
      </c>
      <c r="Q42" s="101">
        <v>617</v>
      </c>
      <c r="R42" s="101">
        <v>327</v>
      </c>
      <c r="S42" s="205">
        <v>547</v>
      </c>
      <c r="T42" s="205">
        <v>412</v>
      </c>
      <c r="U42" s="101">
        <v>732</v>
      </c>
      <c r="V42" s="101">
        <v>358</v>
      </c>
      <c r="W42" s="209">
        <v>441</v>
      </c>
      <c r="X42" s="209">
        <v>308</v>
      </c>
      <c r="Y42" s="101">
        <v>300</v>
      </c>
      <c r="Z42" s="101">
        <v>317</v>
      </c>
      <c r="AA42" s="211">
        <f t="shared" ref="AA42:AA45" si="20">C42+E42+G42+I42+K42+M42+O42+Q42+S42+U42+W42+Y42</f>
        <v>6407</v>
      </c>
      <c r="AB42" s="212">
        <f t="shared" si="14"/>
        <v>4177</v>
      </c>
      <c r="AC42" s="111">
        <f>+AB42-AA42</f>
        <v>-2230</v>
      </c>
      <c r="AD42" s="112">
        <f t="shared" si="11"/>
        <v>-0.34805681286093337</v>
      </c>
      <c r="AE42" s="113">
        <f t="shared" si="10"/>
        <v>9.6074891033086848E-3</v>
      </c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</row>
    <row r="43" spans="1:49" ht="18.75" x14ac:dyDescent="0.35">
      <c r="A43" s="3"/>
      <c r="B43" s="150" t="str">
        <f t="shared" si="12"/>
        <v>MSC</v>
      </c>
      <c r="C43" s="204">
        <v>3645</v>
      </c>
      <c r="D43" s="205">
        <v>5001</v>
      </c>
      <c r="E43" s="101">
        <v>8025</v>
      </c>
      <c r="F43" s="101">
        <v>3263</v>
      </c>
      <c r="G43" s="205">
        <v>3589</v>
      </c>
      <c r="H43" s="205">
        <v>6406</v>
      </c>
      <c r="I43" s="101">
        <v>5486</v>
      </c>
      <c r="J43" s="101">
        <v>5222</v>
      </c>
      <c r="K43" s="205">
        <v>5663</v>
      </c>
      <c r="L43" s="205">
        <v>5239</v>
      </c>
      <c r="M43" s="101">
        <v>4446</v>
      </c>
      <c r="N43" s="101">
        <v>5629</v>
      </c>
      <c r="O43" s="205">
        <v>3348</v>
      </c>
      <c r="P43" s="205">
        <v>5216</v>
      </c>
      <c r="Q43" s="101">
        <v>5937</v>
      </c>
      <c r="R43" s="101">
        <v>4052</v>
      </c>
      <c r="S43" s="205">
        <v>4071</v>
      </c>
      <c r="T43" s="205">
        <v>3540</v>
      </c>
      <c r="U43" s="101">
        <v>6326</v>
      </c>
      <c r="V43" s="101">
        <v>5170</v>
      </c>
      <c r="W43" s="209">
        <v>4619</v>
      </c>
      <c r="X43" s="209">
        <v>8716</v>
      </c>
      <c r="Y43" s="101">
        <v>4197</v>
      </c>
      <c r="Z43" s="101">
        <v>8333</v>
      </c>
      <c r="AA43" s="211">
        <f t="shared" si="20"/>
        <v>59352</v>
      </c>
      <c r="AB43" s="212">
        <f t="shared" si="14"/>
        <v>65787</v>
      </c>
      <c r="AC43" s="111">
        <f t="shared" ref="AC43:AC45" si="21">+AB43-AA43</f>
        <v>6435</v>
      </c>
      <c r="AD43" s="112">
        <f t="shared" si="11"/>
        <v>0.10842094621916701</v>
      </c>
      <c r="AE43" s="113">
        <f t="shared" si="10"/>
        <v>0.15131622830724645</v>
      </c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</row>
    <row r="44" spans="1:49" ht="18.75" x14ac:dyDescent="0.35">
      <c r="A44" s="3"/>
      <c r="B44" s="150" t="str">
        <f t="shared" si="12"/>
        <v>MOL</v>
      </c>
      <c r="C44" s="205">
        <v>0</v>
      </c>
      <c r="D44" s="205">
        <v>0</v>
      </c>
      <c r="E44" s="101">
        <v>0</v>
      </c>
      <c r="F44" s="101">
        <v>0</v>
      </c>
      <c r="G44" s="205">
        <v>0</v>
      </c>
      <c r="H44" s="205">
        <v>0</v>
      </c>
      <c r="I44" s="101">
        <v>0</v>
      </c>
      <c r="J44" s="101">
        <v>0</v>
      </c>
      <c r="K44" s="205">
        <v>0</v>
      </c>
      <c r="L44" s="205">
        <v>0</v>
      </c>
      <c r="M44" s="101">
        <v>0</v>
      </c>
      <c r="N44" s="101">
        <v>0</v>
      </c>
      <c r="O44" s="205">
        <v>0</v>
      </c>
      <c r="P44" s="205">
        <v>0</v>
      </c>
      <c r="Q44" s="101">
        <v>0</v>
      </c>
      <c r="R44" s="101">
        <v>0</v>
      </c>
      <c r="S44" s="205">
        <v>0</v>
      </c>
      <c r="T44" s="205">
        <v>0</v>
      </c>
      <c r="U44" s="101">
        <v>0</v>
      </c>
      <c r="V44" s="101">
        <v>0</v>
      </c>
      <c r="W44" s="209">
        <v>0</v>
      </c>
      <c r="X44" s="209">
        <v>0</v>
      </c>
      <c r="Y44" s="101">
        <v>0</v>
      </c>
      <c r="Z44" s="101">
        <v>0</v>
      </c>
      <c r="AA44" s="211">
        <f t="shared" si="20"/>
        <v>0</v>
      </c>
      <c r="AB44" s="212">
        <f>D44+F44+H44+J44+L44+N44+P44+R44+T44+V44+X44+Z44</f>
        <v>0</v>
      </c>
      <c r="AC44" s="111">
        <f t="shared" si="21"/>
        <v>0</v>
      </c>
      <c r="AD44" s="112" t="e">
        <f>(AB44-AA44)/AA44</f>
        <v>#DIV/0!</v>
      </c>
      <c r="AE44" s="113">
        <f t="shared" si="10"/>
        <v>0</v>
      </c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</row>
    <row r="45" spans="1:49" ht="19.5" thickBot="1" x14ac:dyDescent="0.4">
      <c r="A45" s="3"/>
      <c r="B45" s="150" t="str">
        <f t="shared" si="12"/>
        <v>OOCL</v>
      </c>
      <c r="C45" s="206">
        <v>918</v>
      </c>
      <c r="D45" s="207">
        <v>737</v>
      </c>
      <c r="E45" s="154">
        <v>1468</v>
      </c>
      <c r="F45" s="152">
        <v>2166</v>
      </c>
      <c r="G45" s="208">
        <v>2174</v>
      </c>
      <c r="H45" s="207">
        <v>1241</v>
      </c>
      <c r="I45" s="154">
        <v>2382</v>
      </c>
      <c r="J45" s="152">
        <v>955</v>
      </c>
      <c r="K45" s="208">
        <v>1785</v>
      </c>
      <c r="L45" s="207">
        <v>1500</v>
      </c>
      <c r="M45" s="154">
        <v>1345</v>
      </c>
      <c r="N45" s="152">
        <v>1273</v>
      </c>
      <c r="O45" s="207">
        <v>1489</v>
      </c>
      <c r="P45" s="207">
        <v>1393</v>
      </c>
      <c r="Q45" s="152">
        <v>1188</v>
      </c>
      <c r="R45" s="152">
        <v>2103</v>
      </c>
      <c r="S45" s="207">
        <v>1447</v>
      </c>
      <c r="T45" s="207">
        <v>1094</v>
      </c>
      <c r="U45" s="152">
        <v>1985</v>
      </c>
      <c r="V45" s="152">
        <v>1637</v>
      </c>
      <c r="W45" s="210">
        <v>1758</v>
      </c>
      <c r="X45" s="210">
        <v>1384</v>
      </c>
      <c r="Y45" s="152">
        <v>1625</v>
      </c>
      <c r="Z45" s="152">
        <v>1117</v>
      </c>
      <c r="AA45" s="211">
        <f t="shared" si="20"/>
        <v>19564</v>
      </c>
      <c r="AB45" s="212">
        <f>D45+F45+H45+J45+L45+N45+P45+R45+T45+V45+X45+Z45</f>
        <v>16600</v>
      </c>
      <c r="AC45" s="111">
        <f t="shared" si="21"/>
        <v>-2964</v>
      </c>
      <c r="AD45" s="112">
        <f t="shared" si="11"/>
        <v>-0.15150276017174402</v>
      </c>
      <c r="AE45" s="113">
        <f t="shared" si="10"/>
        <v>3.8181546352627278E-2</v>
      </c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</row>
    <row r="46" spans="1:49" ht="19.5" thickBot="1" x14ac:dyDescent="0.4">
      <c r="A46" s="3"/>
      <c r="B46" s="198" t="s">
        <v>13</v>
      </c>
      <c r="C46" s="199">
        <f>SUM(C31:C45)</f>
        <v>34269</v>
      </c>
      <c r="D46" s="199">
        <f>SUM(D31:D45)</f>
        <v>29195</v>
      </c>
      <c r="E46" s="199">
        <f t="shared" ref="E46:X46" si="22">SUM(E31:E45)</f>
        <v>35760</v>
      </c>
      <c r="F46" s="199">
        <f t="shared" si="22"/>
        <v>35450</v>
      </c>
      <c r="G46" s="199">
        <f t="shared" si="22"/>
        <v>31353</v>
      </c>
      <c r="H46" s="199">
        <f>SUM(H31:H45)</f>
        <v>35911</v>
      </c>
      <c r="I46" s="199">
        <f t="shared" si="22"/>
        <v>38468</v>
      </c>
      <c r="J46" s="199">
        <f>SUM(J31:J45)</f>
        <v>33519</v>
      </c>
      <c r="K46" s="199">
        <f t="shared" si="22"/>
        <v>40704</v>
      </c>
      <c r="L46" s="199">
        <f t="shared" si="22"/>
        <v>35756</v>
      </c>
      <c r="M46" s="199">
        <f t="shared" si="22"/>
        <v>43191</v>
      </c>
      <c r="N46" s="199">
        <f t="shared" si="22"/>
        <v>29701</v>
      </c>
      <c r="O46" s="199">
        <f t="shared" si="22"/>
        <v>41324</v>
      </c>
      <c r="P46" s="199">
        <f t="shared" si="22"/>
        <v>41123</v>
      </c>
      <c r="Q46" s="199">
        <f t="shared" si="22"/>
        <v>44165</v>
      </c>
      <c r="R46" s="199">
        <f t="shared" si="22"/>
        <v>42515</v>
      </c>
      <c r="S46" s="199">
        <f t="shared" si="22"/>
        <v>40596</v>
      </c>
      <c r="T46" s="199">
        <v>39082</v>
      </c>
      <c r="U46" s="199">
        <f t="shared" si="22"/>
        <v>44828</v>
      </c>
      <c r="V46" s="199">
        <f t="shared" si="22"/>
        <v>39246</v>
      </c>
      <c r="W46" s="199">
        <f t="shared" si="22"/>
        <v>35070</v>
      </c>
      <c r="X46" s="199">
        <f t="shared" si="22"/>
        <v>39556</v>
      </c>
      <c r="Y46" s="199">
        <f>SUM(Y31:Y45)</f>
        <v>32455</v>
      </c>
      <c r="Z46" s="199">
        <f>SUM(Z31:Z45)</f>
        <v>33711</v>
      </c>
      <c r="AA46" s="199">
        <f>SUM(AA31:AA45)</f>
        <v>462183</v>
      </c>
      <c r="AB46" s="200">
        <f>SUM(AB31:AB45)</f>
        <v>434765</v>
      </c>
      <c r="AC46" s="201">
        <f>SUM(AC31:AC45)</f>
        <v>-27418</v>
      </c>
      <c r="AD46" s="202">
        <f t="shared" ref="AD46" si="23">(AB46-AA46)/AA46</f>
        <v>-5.9322822345261511E-2</v>
      </c>
      <c r="AE46" s="203">
        <f>SUM(AE31:AE45)</f>
        <v>0.99999999999999989</v>
      </c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</row>
    <row r="47" spans="1:49" x14ac:dyDescent="0.3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13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13"/>
      <c r="AD47" s="14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</row>
    <row r="48" spans="1:49" x14ac:dyDescent="0.3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13"/>
      <c r="AB48" s="13"/>
      <c r="AC48" s="8"/>
      <c r="AD48" s="14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</row>
    <row r="49" spans="1:49" x14ac:dyDescent="0.3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14"/>
      <c r="AC49" s="8"/>
      <c r="AD49" s="14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</row>
    <row r="50" spans="1:49" x14ac:dyDescent="0.3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14"/>
      <c r="AC50" s="8"/>
      <c r="AD50" s="14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</row>
    <row r="51" spans="1:49" x14ac:dyDescent="0.3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14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</row>
    <row r="52" spans="1:49" x14ac:dyDescent="0.3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14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</row>
    <row r="53" spans="1:49" x14ac:dyDescent="0.3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14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</row>
    <row r="54" spans="1:49" x14ac:dyDescent="0.3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14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</row>
    <row r="55" spans="1:49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14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</row>
    <row r="56" spans="1:49" x14ac:dyDescent="0.3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14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</row>
    <row r="57" spans="1:49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14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</row>
    <row r="58" spans="1:49" x14ac:dyDescent="0.3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14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</row>
    <row r="59" spans="1:49" x14ac:dyDescent="0.3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14"/>
      <c r="AE59" s="8"/>
      <c r="AF59" s="8"/>
      <c r="AG59" s="15"/>
      <c r="AH59" s="15"/>
      <c r="AI59" s="15"/>
      <c r="AJ59" s="15"/>
      <c r="AK59" s="15"/>
      <c r="AL59" s="15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</row>
    <row r="60" spans="1:49" x14ac:dyDescent="0.3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14"/>
      <c r="AE60" s="8"/>
      <c r="AF60" s="8"/>
      <c r="AG60" s="15"/>
      <c r="AH60" s="15"/>
      <c r="AI60" s="15"/>
      <c r="AJ60" s="15"/>
      <c r="AK60" s="15"/>
      <c r="AL60" s="15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</row>
    <row r="61" spans="1:49" x14ac:dyDescent="0.3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14"/>
      <c r="AE61" s="8"/>
      <c r="AF61" s="8"/>
      <c r="AG61" s="15"/>
      <c r="AH61" s="15"/>
      <c r="AI61" s="15"/>
      <c r="AJ61" s="15"/>
      <c r="AK61" s="15"/>
      <c r="AL61" s="15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</row>
    <row r="62" spans="1:49" x14ac:dyDescent="0.3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14"/>
      <c r="AE62" s="8"/>
      <c r="AF62" s="8"/>
      <c r="AG62" s="15"/>
      <c r="AH62" s="15"/>
      <c r="AI62" s="15"/>
      <c r="AJ62" s="15"/>
      <c r="AK62" s="15"/>
      <c r="AL62" s="15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</row>
    <row r="63" spans="1:49" x14ac:dyDescent="0.3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14"/>
      <c r="AE63" s="8"/>
      <c r="AF63" s="8"/>
      <c r="AG63" s="15"/>
      <c r="AH63" s="15"/>
      <c r="AI63" s="15"/>
      <c r="AJ63" s="15"/>
      <c r="AK63" s="15"/>
      <c r="AL63" s="15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</row>
    <row r="64" spans="1:49" x14ac:dyDescent="0.3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14"/>
      <c r="AE64" s="8"/>
      <c r="AF64" s="8"/>
      <c r="AG64" s="15"/>
      <c r="AH64" s="15"/>
      <c r="AI64" s="15"/>
      <c r="AJ64" s="15"/>
      <c r="AK64" s="15"/>
      <c r="AL64" s="15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</row>
    <row r="65" spans="1:49" x14ac:dyDescent="0.3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14"/>
      <c r="AE65" s="8"/>
      <c r="AF65" s="8"/>
      <c r="AG65" s="15"/>
      <c r="AH65" s="15"/>
      <c r="AI65" s="15"/>
      <c r="AJ65" s="15"/>
      <c r="AK65" s="15"/>
      <c r="AL65" s="15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</row>
    <row r="66" spans="1:49" x14ac:dyDescent="0.3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14"/>
      <c r="AE66" s="8"/>
      <c r="AF66" s="8"/>
      <c r="AG66" s="15"/>
      <c r="AH66" s="15"/>
      <c r="AI66" s="15"/>
      <c r="AJ66" s="15"/>
      <c r="AK66" s="15"/>
      <c r="AL66" s="15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</row>
    <row r="67" spans="1:49" x14ac:dyDescent="0.3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14"/>
      <c r="AE67" s="8"/>
      <c r="AF67" s="8"/>
      <c r="AG67" s="15"/>
      <c r="AH67" s="15"/>
      <c r="AI67" s="15"/>
      <c r="AJ67" s="15"/>
      <c r="AK67" s="15"/>
      <c r="AL67" s="15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</row>
    <row r="68" spans="1:49" x14ac:dyDescent="0.3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14"/>
      <c r="AE68" s="8"/>
      <c r="AF68" s="8"/>
      <c r="AG68" s="15"/>
      <c r="AH68" s="15"/>
      <c r="AI68" s="15"/>
      <c r="AJ68" s="15"/>
      <c r="AK68" s="15"/>
      <c r="AL68" s="15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</row>
    <row r="69" spans="1:49" x14ac:dyDescent="0.3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14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</row>
    <row r="70" spans="1:49" x14ac:dyDescent="0.3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14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</row>
    <row r="71" spans="1:49" x14ac:dyDescent="0.3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14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</row>
    <row r="72" spans="1:49" x14ac:dyDescent="0.3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14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</row>
    <row r="73" spans="1:49" x14ac:dyDescent="0.3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14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</row>
    <row r="74" spans="1:49" x14ac:dyDescent="0.3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14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</row>
    <row r="75" spans="1:49" x14ac:dyDescent="0.3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14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</row>
    <row r="76" spans="1:49" x14ac:dyDescent="0.3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14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</row>
    <row r="77" spans="1:49" x14ac:dyDescent="0.3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14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</row>
    <row r="78" spans="1:49" x14ac:dyDescent="0.3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14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</row>
    <row r="79" spans="1:49" x14ac:dyDescent="0.3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14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</row>
    <row r="80" spans="1:49" x14ac:dyDescent="0.3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14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</row>
    <row r="81" spans="1:127" x14ac:dyDescent="0.3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14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</row>
    <row r="82" spans="1:127" x14ac:dyDescent="0.3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14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</row>
    <row r="83" spans="1:127" x14ac:dyDescent="0.3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14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</row>
    <row r="84" spans="1:127" x14ac:dyDescent="0.3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14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</row>
    <row r="85" spans="1:127" x14ac:dyDescent="0.3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14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</row>
    <row r="86" spans="1:127" x14ac:dyDescent="0.3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14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</row>
    <row r="87" spans="1:127" x14ac:dyDescent="0.3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14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</row>
    <row r="88" spans="1:127" x14ac:dyDescent="0.3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14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</row>
    <row r="89" spans="1:127" x14ac:dyDescent="0.3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14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</row>
    <row r="90" spans="1:127" ht="12.75" customHeight="1" x14ac:dyDescent="0.35">
      <c r="A90" s="8"/>
      <c r="B90" s="392"/>
      <c r="C90" s="392"/>
      <c r="D90" s="392"/>
      <c r="E90" s="392"/>
      <c r="F90" s="392"/>
      <c r="G90" s="392"/>
      <c r="H90" s="392"/>
      <c r="I90" s="392"/>
      <c r="J90" s="392"/>
      <c r="K90" s="392"/>
      <c r="L90" s="392"/>
      <c r="M90" s="392"/>
      <c r="N90" s="392"/>
      <c r="O90" s="392"/>
      <c r="P90" s="392"/>
      <c r="Q90" s="392"/>
      <c r="R90" s="392"/>
      <c r="S90" s="392"/>
      <c r="T90" s="392"/>
      <c r="U90" s="392"/>
      <c r="V90" s="392"/>
      <c r="W90" s="392"/>
      <c r="X90" s="392"/>
      <c r="Y90" s="392"/>
      <c r="Z90" s="392"/>
      <c r="AA90" s="392"/>
      <c r="AB90" s="392"/>
      <c r="AC90" s="392"/>
      <c r="AD90" s="392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</row>
    <row r="91" spans="1:127" x14ac:dyDescent="0.35">
      <c r="A91" s="8"/>
      <c r="B91" s="391"/>
      <c r="C91" s="391"/>
      <c r="D91" s="391"/>
      <c r="E91" s="391"/>
      <c r="F91" s="391"/>
      <c r="G91" s="391"/>
      <c r="H91" s="391"/>
      <c r="I91" s="391"/>
      <c r="J91" s="391"/>
      <c r="K91" s="391"/>
      <c r="L91" s="391"/>
      <c r="M91" s="391"/>
      <c r="N91" s="391"/>
      <c r="O91" s="391"/>
      <c r="P91" s="391"/>
      <c r="Q91" s="391"/>
      <c r="R91" s="391"/>
      <c r="S91" s="391"/>
      <c r="T91" s="391"/>
      <c r="U91" s="391"/>
      <c r="V91" s="391"/>
      <c r="W91" s="391"/>
      <c r="X91" s="391"/>
      <c r="Y91" s="391"/>
      <c r="Z91" s="391"/>
      <c r="AA91" s="391"/>
      <c r="AB91" s="391"/>
      <c r="AC91" s="391"/>
      <c r="AD91" s="391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</row>
    <row r="92" spans="1:127" s="7" customFormat="1" x14ac:dyDescent="0.35">
      <c r="A92" s="9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11"/>
      <c r="AB92" s="11"/>
      <c r="AC92" s="8"/>
      <c r="AD92" s="14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</row>
    <row r="93" spans="1:127" s="4" customFormat="1" x14ac:dyDescent="0.35">
      <c r="A93" s="10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14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</row>
    <row r="94" spans="1:127" x14ac:dyDescent="0.3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14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</row>
    <row r="95" spans="1:127" x14ac:dyDescent="0.3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14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</row>
    <row r="96" spans="1:127" x14ac:dyDescent="0.3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14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</row>
    <row r="97" spans="1:49" x14ac:dyDescent="0.3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14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</row>
    <row r="98" spans="1:49" x14ac:dyDescent="0.3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14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</row>
    <row r="99" spans="1:49" x14ac:dyDescent="0.3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14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</row>
    <row r="100" spans="1:49" x14ac:dyDescent="0.3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14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</row>
    <row r="101" spans="1:49" x14ac:dyDescent="0.3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14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</row>
    <row r="102" spans="1:49" x14ac:dyDescent="0.3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14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</row>
    <row r="103" spans="1:49" x14ac:dyDescent="0.3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14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</row>
    <row r="104" spans="1:49" x14ac:dyDescent="0.3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14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</row>
    <row r="105" spans="1:49" x14ac:dyDescent="0.3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14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</row>
    <row r="106" spans="1:49" s="8" customFormat="1" x14ac:dyDescent="0.35">
      <c r="AD106" s="14"/>
    </row>
    <row r="107" spans="1:49" s="8" customFormat="1" x14ac:dyDescent="0.35">
      <c r="AD107" s="14"/>
    </row>
    <row r="108" spans="1:49" s="8" customFormat="1" x14ac:dyDescent="0.35">
      <c r="AD108" s="14"/>
    </row>
    <row r="109" spans="1:49" s="8" customFormat="1" x14ac:dyDescent="0.35">
      <c r="AD109" s="14"/>
    </row>
    <row r="110" spans="1:49" s="8" customFormat="1" x14ac:dyDescent="0.35">
      <c r="AD110" s="14"/>
    </row>
    <row r="111" spans="1:49" s="8" customFormat="1" x14ac:dyDescent="0.35">
      <c r="AD111" s="14"/>
    </row>
    <row r="112" spans="1:49" s="8" customFormat="1" x14ac:dyDescent="0.35">
      <c r="AD112" s="14"/>
    </row>
    <row r="113" spans="30:30" s="8" customFormat="1" x14ac:dyDescent="0.35">
      <c r="AD113" s="14"/>
    </row>
    <row r="114" spans="30:30" s="8" customFormat="1" x14ac:dyDescent="0.35">
      <c r="AD114" s="14"/>
    </row>
    <row r="115" spans="30:30" s="8" customFormat="1" x14ac:dyDescent="0.35">
      <c r="AD115" s="14"/>
    </row>
    <row r="116" spans="30:30" s="8" customFormat="1" x14ac:dyDescent="0.35">
      <c r="AD116" s="14"/>
    </row>
    <row r="117" spans="30:30" s="8" customFormat="1" x14ac:dyDescent="0.35">
      <c r="AD117" s="14"/>
    </row>
    <row r="118" spans="30:30" s="8" customFormat="1" x14ac:dyDescent="0.35">
      <c r="AD118" s="14"/>
    </row>
    <row r="119" spans="30:30" s="8" customFormat="1" x14ac:dyDescent="0.35">
      <c r="AD119" s="14"/>
    </row>
    <row r="120" spans="30:30" s="8" customFormat="1" x14ac:dyDescent="0.35">
      <c r="AD120" s="14"/>
    </row>
    <row r="121" spans="30:30" s="8" customFormat="1" x14ac:dyDescent="0.35">
      <c r="AD121" s="14"/>
    </row>
    <row r="122" spans="30:30" s="8" customFormat="1" x14ac:dyDescent="0.35"/>
    <row r="123" spans="30:30" s="8" customFormat="1" x14ac:dyDescent="0.35"/>
    <row r="124" spans="30:30" s="8" customFormat="1" x14ac:dyDescent="0.35"/>
    <row r="125" spans="30:30" s="8" customFormat="1" x14ac:dyDescent="0.35"/>
    <row r="126" spans="30:30" s="8" customFormat="1" x14ac:dyDescent="0.35"/>
    <row r="127" spans="30:30" s="8" customFormat="1" x14ac:dyDescent="0.35"/>
    <row r="128" spans="30:30" s="8" customFormat="1" x14ac:dyDescent="0.35"/>
    <row r="129" spans="30:30" s="8" customFormat="1" x14ac:dyDescent="0.35"/>
    <row r="130" spans="30:30" s="8" customFormat="1" x14ac:dyDescent="0.35"/>
    <row r="131" spans="30:30" s="8" customFormat="1" x14ac:dyDescent="0.35"/>
    <row r="132" spans="30:30" s="8" customFormat="1" x14ac:dyDescent="0.35"/>
    <row r="133" spans="30:30" s="8" customFormat="1" x14ac:dyDescent="0.35"/>
    <row r="134" spans="30:30" s="8" customFormat="1" x14ac:dyDescent="0.35"/>
    <row r="135" spans="30:30" s="8" customFormat="1" x14ac:dyDescent="0.35">
      <c r="AD135" s="14"/>
    </row>
    <row r="136" spans="30:30" s="8" customFormat="1" x14ac:dyDescent="0.35">
      <c r="AD136" s="14"/>
    </row>
    <row r="137" spans="30:30" s="8" customFormat="1" x14ac:dyDescent="0.35">
      <c r="AD137" s="14"/>
    </row>
    <row r="138" spans="30:30" s="8" customFormat="1" x14ac:dyDescent="0.35">
      <c r="AD138" s="14"/>
    </row>
    <row r="139" spans="30:30" s="8" customFormat="1" x14ac:dyDescent="0.35">
      <c r="AD139" s="14"/>
    </row>
    <row r="140" spans="30:30" s="8" customFormat="1" x14ac:dyDescent="0.35">
      <c r="AD140" s="14"/>
    </row>
    <row r="141" spans="30:30" s="8" customFormat="1" x14ac:dyDescent="0.35">
      <c r="AD141" s="14"/>
    </row>
    <row r="142" spans="30:30" s="8" customFormat="1" x14ac:dyDescent="0.35">
      <c r="AD142" s="14"/>
    </row>
    <row r="143" spans="30:30" s="8" customFormat="1" x14ac:dyDescent="0.35">
      <c r="AD143" s="14"/>
    </row>
    <row r="144" spans="30:30" s="8" customFormat="1" x14ac:dyDescent="0.35">
      <c r="AD144" s="14"/>
    </row>
    <row r="145" spans="30:30" s="8" customFormat="1" x14ac:dyDescent="0.35">
      <c r="AD145" s="14"/>
    </row>
    <row r="146" spans="30:30" s="8" customFormat="1" x14ac:dyDescent="0.35">
      <c r="AD146" s="14"/>
    </row>
    <row r="147" spans="30:30" s="8" customFormat="1" x14ac:dyDescent="0.35">
      <c r="AD147" s="14"/>
    </row>
    <row r="148" spans="30:30" s="8" customFormat="1" x14ac:dyDescent="0.35">
      <c r="AD148" s="14"/>
    </row>
    <row r="149" spans="30:30" s="8" customFormat="1" x14ac:dyDescent="0.35">
      <c r="AD149" s="14"/>
    </row>
    <row r="150" spans="30:30" s="8" customFormat="1" x14ac:dyDescent="0.35">
      <c r="AD150" s="14"/>
    </row>
    <row r="151" spans="30:30" s="8" customFormat="1" x14ac:dyDescent="0.35">
      <c r="AD151" s="14"/>
    </row>
    <row r="152" spans="30:30" s="8" customFormat="1" x14ac:dyDescent="0.35">
      <c r="AD152" s="14"/>
    </row>
    <row r="153" spans="30:30" s="8" customFormat="1" x14ac:dyDescent="0.35">
      <c r="AD153" s="14"/>
    </row>
    <row r="154" spans="30:30" s="8" customFormat="1" x14ac:dyDescent="0.35">
      <c r="AD154" s="14"/>
    </row>
    <row r="155" spans="30:30" s="8" customFormat="1" x14ac:dyDescent="0.35">
      <c r="AD155" s="14"/>
    </row>
    <row r="156" spans="30:30" s="8" customFormat="1" x14ac:dyDescent="0.35">
      <c r="AD156" s="14"/>
    </row>
    <row r="157" spans="30:30" s="8" customFormat="1" x14ac:dyDescent="0.35">
      <c r="AD157" s="14"/>
    </row>
    <row r="158" spans="30:30" s="8" customFormat="1" x14ac:dyDescent="0.35">
      <c r="AD158" s="14"/>
    </row>
    <row r="159" spans="30:30" s="8" customFormat="1" x14ac:dyDescent="0.35">
      <c r="AD159" s="14"/>
    </row>
    <row r="160" spans="30:30" s="8" customFormat="1" x14ac:dyDescent="0.35">
      <c r="AD160" s="14"/>
    </row>
    <row r="161" spans="30:30" s="8" customFormat="1" x14ac:dyDescent="0.35">
      <c r="AD161" s="14"/>
    </row>
    <row r="162" spans="30:30" s="8" customFormat="1" x14ac:dyDescent="0.35">
      <c r="AD162" s="14"/>
    </row>
    <row r="163" spans="30:30" s="8" customFormat="1" x14ac:dyDescent="0.35">
      <c r="AD163" s="14"/>
    </row>
    <row r="164" spans="30:30" s="8" customFormat="1" x14ac:dyDescent="0.35">
      <c r="AD164" s="14"/>
    </row>
    <row r="165" spans="30:30" s="8" customFormat="1" x14ac:dyDescent="0.35">
      <c r="AD165" s="14"/>
    </row>
    <row r="166" spans="30:30" s="8" customFormat="1" x14ac:dyDescent="0.35">
      <c r="AD166" s="14"/>
    </row>
    <row r="167" spans="30:30" s="8" customFormat="1" x14ac:dyDescent="0.35">
      <c r="AD167" s="14"/>
    </row>
    <row r="168" spans="30:30" s="8" customFormat="1" x14ac:dyDescent="0.35">
      <c r="AD168" s="14"/>
    </row>
    <row r="169" spans="30:30" s="8" customFormat="1" x14ac:dyDescent="0.35">
      <c r="AD169" s="14"/>
    </row>
    <row r="170" spans="30:30" s="8" customFormat="1" x14ac:dyDescent="0.35">
      <c r="AD170" s="14"/>
    </row>
    <row r="171" spans="30:30" s="8" customFormat="1" x14ac:dyDescent="0.35">
      <c r="AD171" s="14"/>
    </row>
    <row r="172" spans="30:30" s="8" customFormat="1" x14ac:dyDescent="0.35">
      <c r="AD172" s="14"/>
    </row>
    <row r="173" spans="30:30" s="8" customFormat="1" x14ac:dyDescent="0.35">
      <c r="AD173" s="14"/>
    </row>
    <row r="174" spans="30:30" s="8" customFormat="1" x14ac:dyDescent="0.35">
      <c r="AD174" s="14"/>
    </row>
    <row r="175" spans="30:30" s="8" customFormat="1" x14ac:dyDescent="0.35">
      <c r="AD175" s="14"/>
    </row>
    <row r="176" spans="30:30" s="8" customFormat="1" x14ac:dyDescent="0.35">
      <c r="AD176" s="14"/>
    </row>
    <row r="177" spans="30:30" s="8" customFormat="1" x14ac:dyDescent="0.35">
      <c r="AD177" s="14"/>
    </row>
    <row r="178" spans="30:30" s="8" customFormat="1" x14ac:dyDescent="0.35">
      <c r="AD178" s="14"/>
    </row>
    <row r="179" spans="30:30" s="8" customFormat="1" x14ac:dyDescent="0.35">
      <c r="AD179" s="14"/>
    </row>
    <row r="180" spans="30:30" s="8" customFormat="1" x14ac:dyDescent="0.35">
      <c r="AD180" s="14"/>
    </row>
    <row r="181" spans="30:30" s="8" customFormat="1" x14ac:dyDescent="0.35">
      <c r="AD181" s="14"/>
    </row>
    <row r="182" spans="30:30" s="8" customFormat="1" x14ac:dyDescent="0.35">
      <c r="AD182" s="14"/>
    </row>
    <row r="183" spans="30:30" s="8" customFormat="1" x14ac:dyDescent="0.35">
      <c r="AD183" s="14"/>
    </row>
    <row r="184" spans="30:30" s="8" customFormat="1" x14ac:dyDescent="0.35">
      <c r="AD184" s="14"/>
    </row>
    <row r="185" spans="30:30" s="8" customFormat="1" x14ac:dyDescent="0.35">
      <c r="AD185" s="14"/>
    </row>
    <row r="186" spans="30:30" s="8" customFormat="1" x14ac:dyDescent="0.35">
      <c r="AD186" s="14"/>
    </row>
    <row r="187" spans="30:30" s="8" customFormat="1" x14ac:dyDescent="0.35">
      <c r="AD187" s="14"/>
    </row>
    <row r="188" spans="30:30" s="8" customFormat="1" x14ac:dyDescent="0.35">
      <c r="AD188" s="14"/>
    </row>
    <row r="189" spans="30:30" s="8" customFormat="1" x14ac:dyDescent="0.35">
      <c r="AD189" s="14"/>
    </row>
    <row r="190" spans="30:30" s="8" customFormat="1" x14ac:dyDescent="0.35">
      <c r="AD190" s="14"/>
    </row>
    <row r="191" spans="30:30" s="8" customFormat="1" x14ac:dyDescent="0.35">
      <c r="AD191" s="14"/>
    </row>
    <row r="192" spans="30:30" s="8" customFormat="1" x14ac:dyDescent="0.35">
      <c r="AD192" s="14"/>
    </row>
    <row r="193" spans="30:30" s="8" customFormat="1" x14ac:dyDescent="0.35">
      <c r="AD193" s="14"/>
    </row>
    <row r="194" spans="30:30" s="8" customFormat="1" x14ac:dyDescent="0.35">
      <c r="AD194" s="14"/>
    </row>
    <row r="195" spans="30:30" s="8" customFormat="1" x14ac:dyDescent="0.35">
      <c r="AD195" s="14"/>
    </row>
    <row r="196" spans="30:30" s="8" customFormat="1" x14ac:dyDescent="0.35">
      <c r="AD196" s="14"/>
    </row>
    <row r="197" spans="30:30" s="8" customFormat="1" x14ac:dyDescent="0.35">
      <c r="AD197" s="14"/>
    </row>
    <row r="198" spans="30:30" s="8" customFormat="1" x14ac:dyDescent="0.35">
      <c r="AD198" s="14"/>
    </row>
    <row r="199" spans="30:30" s="8" customFormat="1" x14ac:dyDescent="0.35">
      <c r="AD199" s="14"/>
    </row>
    <row r="200" spans="30:30" s="8" customFormat="1" x14ac:dyDescent="0.35">
      <c r="AD200" s="14"/>
    </row>
    <row r="201" spans="30:30" s="8" customFormat="1" x14ac:dyDescent="0.35">
      <c r="AD201" s="14"/>
    </row>
    <row r="202" spans="30:30" s="8" customFormat="1" x14ac:dyDescent="0.35">
      <c r="AD202" s="14"/>
    </row>
    <row r="203" spans="30:30" s="8" customFormat="1" x14ac:dyDescent="0.35">
      <c r="AD203" s="14"/>
    </row>
    <row r="204" spans="30:30" s="8" customFormat="1" x14ac:dyDescent="0.35">
      <c r="AD204" s="14"/>
    </row>
    <row r="205" spans="30:30" s="8" customFormat="1" x14ac:dyDescent="0.35">
      <c r="AD205" s="14"/>
    </row>
    <row r="206" spans="30:30" s="8" customFormat="1" x14ac:dyDescent="0.35">
      <c r="AD206" s="14"/>
    </row>
    <row r="207" spans="30:30" s="8" customFormat="1" x14ac:dyDescent="0.35">
      <c r="AD207" s="14"/>
    </row>
    <row r="208" spans="30:30" s="8" customFormat="1" x14ac:dyDescent="0.35">
      <c r="AD208" s="14"/>
    </row>
    <row r="209" spans="30:30" s="8" customFormat="1" x14ac:dyDescent="0.35">
      <c r="AD209" s="14"/>
    </row>
    <row r="210" spans="30:30" s="8" customFormat="1" x14ac:dyDescent="0.35">
      <c r="AD210" s="14"/>
    </row>
    <row r="211" spans="30:30" s="8" customFormat="1" x14ac:dyDescent="0.35">
      <c r="AD211" s="14"/>
    </row>
    <row r="212" spans="30:30" s="8" customFormat="1" x14ac:dyDescent="0.35">
      <c r="AD212" s="14"/>
    </row>
    <row r="213" spans="30:30" s="8" customFormat="1" x14ac:dyDescent="0.35">
      <c r="AD213" s="14"/>
    </row>
    <row r="214" spans="30:30" s="8" customFormat="1" x14ac:dyDescent="0.35">
      <c r="AD214" s="14"/>
    </row>
    <row r="215" spans="30:30" s="8" customFormat="1" x14ac:dyDescent="0.35">
      <c r="AD215" s="14"/>
    </row>
    <row r="216" spans="30:30" s="8" customFormat="1" x14ac:dyDescent="0.35">
      <c r="AD216" s="14"/>
    </row>
    <row r="217" spans="30:30" s="8" customFormat="1" x14ac:dyDescent="0.35">
      <c r="AD217" s="14"/>
    </row>
    <row r="218" spans="30:30" s="8" customFormat="1" x14ac:dyDescent="0.35">
      <c r="AD218" s="14"/>
    </row>
    <row r="219" spans="30:30" s="8" customFormat="1" x14ac:dyDescent="0.35">
      <c r="AD219" s="14"/>
    </row>
    <row r="220" spans="30:30" s="8" customFormat="1" x14ac:dyDescent="0.35">
      <c r="AD220" s="14"/>
    </row>
    <row r="221" spans="30:30" s="8" customFormat="1" x14ac:dyDescent="0.35">
      <c r="AD221" s="14"/>
    </row>
    <row r="222" spans="30:30" s="8" customFormat="1" x14ac:dyDescent="0.35">
      <c r="AD222" s="14"/>
    </row>
    <row r="223" spans="30:30" s="8" customFormat="1" x14ac:dyDescent="0.35">
      <c r="AD223" s="14"/>
    </row>
    <row r="224" spans="30:30" s="8" customFormat="1" x14ac:dyDescent="0.35">
      <c r="AD224" s="14"/>
    </row>
    <row r="225" spans="30:30" s="8" customFormat="1" x14ac:dyDescent="0.35">
      <c r="AD225" s="14"/>
    </row>
    <row r="226" spans="30:30" s="8" customFormat="1" x14ac:dyDescent="0.35">
      <c r="AD226" s="14"/>
    </row>
    <row r="227" spans="30:30" s="8" customFormat="1" x14ac:dyDescent="0.35">
      <c r="AD227" s="14"/>
    </row>
    <row r="228" spans="30:30" s="8" customFormat="1" x14ac:dyDescent="0.35">
      <c r="AD228" s="14"/>
    </row>
    <row r="229" spans="30:30" s="8" customFormat="1" x14ac:dyDescent="0.35">
      <c r="AD229" s="14"/>
    </row>
    <row r="230" spans="30:30" s="8" customFormat="1" x14ac:dyDescent="0.35">
      <c r="AD230" s="14"/>
    </row>
    <row r="231" spans="30:30" s="8" customFormat="1" x14ac:dyDescent="0.35">
      <c r="AD231" s="14"/>
    </row>
    <row r="232" spans="30:30" s="8" customFormat="1" x14ac:dyDescent="0.35">
      <c r="AD232" s="14"/>
    </row>
    <row r="233" spans="30:30" s="8" customFormat="1" x14ac:dyDescent="0.35">
      <c r="AD233" s="14"/>
    </row>
    <row r="234" spans="30:30" s="8" customFormat="1" x14ac:dyDescent="0.35">
      <c r="AD234" s="14"/>
    </row>
    <row r="235" spans="30:30" s="8" customFormat="1" x14ac:dyDescent="0.35">
      <c r="AD235" s="14"/>
    </row>
    <row r="236" spans="30:30" s="8" customFormat="1" x14ac:dyDescent="0.35">
      <c r="AD236" s="14"/>
    </row>
    <row r="237" spans="30:30" s="8" customFormat="1" x14ac:dyDescent="0.35">
      <c r="AD237" s="14"/>
    </row>
    <row r="238" spans="30:30" s="8" customFormat="1" x14ac:dyDescent="0.35">
      <c r="AD238" s="14"/>
    </row>
    <row r="239" spans="30:30" s="8" customFormat="1" x14ac:dyDescent="0.35">
      <c r="AD239" s="14"/>
    </row>
    <row r="240" spans="30:30" s="8" customFormat="1" x14ac:dyDescent="0.35">
      <c r="AD240" s="14"/>
    </row>
    <row r="241" spans="30:30" s="8" customFormat="1" x14ac:dyDescent="0.35">
      <c r="AD241" s="14"/>
    </row>
    <row r="242" spans="30:30" s="8" customFormat="1" x14ac:dyDescent="0.35">
      <c r="AD242" s="14"/>
    </row>
    <row r="243" spans="30:30" s="8" customFormat="1" x14ac:dyDescent="0.35">
      <c r="AD243" s="14"/>
    </row>
    <row r="244" spans="30:30" s="8" customFormat="1" x14ac:dyDescent="0.35">
      <c r="AD244" s="14"/>
    </row>
    <row r="245" spans="30:30" s="8" customFormat="1" x14ac:dyDescent="0.35">
      <c r="AD245" s="14"/>
    </row>
    <row r="246" spans="30:30" s="8" customFormat="1" x14ac:dyDescent="0.35">
      <c r="AD246" s="14"/>
    </row>
    <row r="247" spans="30:30" s="8" customFormat="1" x14ac:dyDescent="0.35">
      <c r="AD247" s="14"/>
    </row>
    <row r="248" spans="30:30" s="8" customFormat="1" x14ac:dyDescent="0.35">
      <c r="AD248" s="14"/>
    </row>
    <row r="249" spans="30:30" s="8" customFormat="1" x14ac:dyDescent="0.35">
      <c r="AD249" s="14"/>
    </row>
    <row r="250" spans="30:30" s="8" customFormat="1" x14ac:dyDescent="0.35">
      <c r="AD250" s="14"/>
    </row>
    <row r="251" spans="30:30" s="8" customFormat="1" x14ac:dyDescent="0.35">
      <c r="AD251" s="14"/>
    </row>
    <row r="252" spans="30:30" s="8" customFormat="1" x14ac:dyDescent="0.35">
      <c r="AD252" s="14"/>
    </row>
    <row r="253" spans="30:30" s="8" customFormat="1" x14ac:dyDescent="0.35">
      <c r="AD253" s="14"/>
    </row>
    <row r="254" spans="30:30" s="8" customFormat="1" x14ac:dyDescent="0.35">
      <c r="AD254" s="14"/>
    </row>
    <row r="255" spans="30:30" s="8" customFormat="1" x14ac:dyDescent="0.35">
      <c r="AD255" s="14"/>
    </row>
    <row r="256" spans="30:30" s="8" customFormat="1" x14ac:dyDescent="0.35">
      <c r="AD256" s="14"/>
    </row>
    <row r="257" spans="30:30" s="8" customFormat="1" x14ac:dyDescent="0.35">
      <c r="AD257" s="14"/>
    </row>
    <row r="258" spans="30:30" s="8" customFormat="1" x14ac:dyDescent="0.35">
      <c r="AD258" s="14"/>
    </row>
    <row r="259" spans="30:30" s="8" customFormat="1" x14ac:dyDescent="0.35">
      <c r="AD259" s="14"/>
    </row>
    <row r="260" spans="30:30" s="8" customFormat="1" x14ac:dyDescent="0.35">
      <c r="AD260" s="14"/>
    </row>
    <row r="261" spans="30:30" s="8" customFormat="1" x14ac:dyDescent="0.35">
      <c r="AD261" s="14"/>
    </row>
    <row r="262" spans="30:30" s="8" customFormat="1" x14ac:dyDescent="0.35">
      <c r="AD262" s="14"/>
    </row>
    <row r="263" spans="30:30" s="8" customFormat="1" x14ac:dyDescent="0.35">
      <c r="AD263" s="14"/>
    </row>
    <row r="264" spans="30:30" s="8" customFormat="1" x14ac:dyDescent="0.35">
      <c r="AD264" s="14"/>
    </row>
    <row r="265" spans="30:30" s="8" customFormat="1" x14ac:dyDescent="0.35">
      <c r="AD265" s="14"/>
    </row>
    <row r="266" spans="30:30" s="8" customFormat="1" x14ac:dyDescent="0.35">
      <c r="AD266" s="14"/>
    </row>
    <row r="267" spans="30:30" s="8" customFormat="1" x14ac:dyDescent="0.35">
      <c r="AD267" s="14"/>
    </row>
    <row r="268" spans="30:30" s="8" customFormat="1" x14ac:dyDescent="0.35">
      <c r="AD268" s="14"/>
    </row>
    <row r="269" spans="30:30" s="8" customFormat="1" x14ac:dyDescent="0.35">
      <c r="AD269" s="14"/>
    </row>
    <row r="270" spans="30:30" s="8" customFormat="1" x14ac:dyDescent="0.35">
      <c r="AD270" s="14"/>
    </row>
    <row r="271" spans="30:30" s="8" customFormat="1" x14ac:dyDescent="0.35">
      <c r="AD271" s="14"/>
    </row>
    <row r="272" spans="30:30" s="8" customFormat="1" x14ac:dyDescent="0.35">
      <c r="AD272" s="14"/>
    </row>
    <row r="273" spans="30:30" s="8" customFormat="1" x14ac:dyDescent="0.35">
      <c r="AD273" s="14"/>
    </row>
    <row r="274" spans="30:30" s="8" customFormat="1" x14ac:dyDescent="0.35">
      <c r="AD274" s="14"/>
    </row>
    <row r="275" spans="30:30" s="8" customFormat="1" x14ac:dyDescent="0.35">
      <c r="AD275" s="14"/>
    </row>
    <row r="276" spans="30:30" s="8" customFormat="1" x14ac:dyDescent="0.35">
      <c r="AD276" s="14"/>
    </row>
    <row r="277" spans="30:30" s="8" customFormat="1" x14ac:dyDescent="0.35">
      <c r="AD277" s="14"/>
    </row>
    <row r="278" spans="30:30" s="8" customFormat="1" x14ac:dyDescent="0.35">
      <c r="AD278" s="14"/>
    </row>
    <row r="279" spans="30:30" s="8" customFormat="1" x14ac:dyDescent="0.35">
      <c r="AD279" s="14"/>
    </row>
    <row r="280" spans="30:30" s="8" customFormat="1" x14ac:dyDescent="0.35">
      <c r="AD280" s="14"/>
    </row>
    <row r="281" spans="30:30" s="8" customFormat="1" x14ac:dyDescent="0.35">
      <c r="AD281" s="14"/>
    </row>
    <row r="282" spans="30:30" s="8" customFormat="1" x14ac:dyDescent="0.35">
      <c r="AD282" s="14"/>
    </row>
    <row r="283" spans="30:30" s="8" customFormat="1" x14ac:dyDescent="0.35">
      <c r="AD283" s="14"/>
    </row>
    <row r="284" spans="30:30" s="8" customFormat="1" x14ac:dyDescent="0.35">
      <c r="AD284" s="14"/>
    </row>
    <row r="285" spans="30:30" s="8" customFormat="1" x14ac:dyDescent="0.35">
      <c r="AD285" s="14"/>
    </row>
    <row r="286" spans="30:30" s="8" customFormat="1" x14ac:dyDescent="0.35">
      <c r="AD286" s="14"/>
    </row>
    <row r="287" spans="30:30" s="8" customFormat="1" x14ac:dyDescent="0.35">
      <c r="AD287" s="14"/>
    </row>
    <row r="288" spans="30:30" s="8" customFormat="1" x14ac:dyDescent="0.35">
      <c r="AD288" s="14"/>
    </row>
    <row r="289" spans="30:30" s="8" customFormat="1" x14ac:dyDescent="0.35">
      <c r="AD289" s="14"/>
    </row>
    <row r="290" spans="30:30" s="8" customFormat="1" x14ac:dyDescent="0.35">
      <c r="AD290" s="14"/>
    </row>
    <row r="291" spans="30:30" s="8" customFormat="1" x14ac:dyDescent="0.35">
      <c r="AD291" s="14"/>
    </row>
    <row r="292" spans="30:30" s="8" customFormat="1" x14ac:dyDescent="0.35">
      <c r="AD292" s="14"/>
    </row>
    <row r="293" spans="30:30" s="8" customFormat="1" x14ac:dyDescent="0.35">
      <c r="AD293" s="14"/>
    </row>
    <row r="294" spans="30:30" s="8" customFormat="1" x14ac:dyDescent="0.35">
      <c r="AD294" s="14"/>
    </row>
    <row r="295" spans="30:30" s="8" customFormat="1" x14ac:dyDescent="0.35">
      <c r="AD295" s="14"/>
    </row>
    <row r="296" spans="30:30" s="8" customFormat="1" x14ac:dyDescent="0.35">
      <c r="AD296" s="14"/>
    </row>
    <row r="297" spans="30:30" s="8" customFormat="1" x14ac:dyDescent="0.35">
      <c r="AD297" s="14"/>
    </row>
    <row r="298" spans="30:30" s="8" customFormat="1" x14ac:dyDescent="0.35">
      <c r="AD298" s="14"/>
    </row>
    <row r="299" spans="30:30" s="8" customFormat="1" x14ac:dyDescent="0.35">
      <c r="AD299" s="14"/>
    </row>
    <row r="300" spans="30:30" s="8" customFormat="1" x14ac:dyDescent="0.35">
      <c r="AD300" s="14"/>
    </row>
    <row r="301" spans="30:30" s="8" customFormat="1" x14ac:dyDescent="0.35">
      <c r="AD301" s="14"/>
    </row>
    <row r="302" spans="30:30" s="8" customFormat="1" x14ac:dyDescent="0.35">
      <c r="AD302" s="14"/>
    </row>
    <row r="303" spans="30:30" s="8" customFormat="1" x14ac:dyDescent="0.35">
      <c r="AD303" s="14"/>
    </row>
    <row r="304" spans="30:30" s="8" customFormat="1" x14ac:dyDescent="0.35">
      <c r="AD304" s="14"/>
    </row>
    <row r="305" spans="30:30" s="8" customFormat="1" x14ac:dyDescent="0.35">
      <c r="AD305" s="14"/>
    </row>
    <row r="306" spans="30:30" s="8" customFormat="1" x14ac:dyDescent="0.35">
      <c r="AD306" s="14"/>
    </row>
    <row r="307" spans="30:30" s="8" customFormat="1" x14ac:dyDescent="0.35">
      <c r="AD307" s="14"/>
    </row>
    <row r="308" spans="30:30" s="8" customFormat="1" x14ac:dyDescent="0.35">
      <c r="AD308" s="14"/>
    </row>
    <row r="309" spans="30:30" s="8" customFormat="1" x14ac:dyDescent="0.35">
      <c r="AD309" s="14"/>
    </row>
    <row r="310" spans="30:30" s="8" customFormat="1" x14ac:dyDescent="0.35">
      <c r="AD310" s="14"/>
    </row>
    <row r="311" spans="30:30" s="8" customFormat="1" x14ac:dyDescent="0.35">
      <c r="AD311" s="14"/>
    </row>
    <row r="312" spans="30:30" s="8" customFormat="1" x14ac:dyDescent="0.35">
      <c r="AD312" s="14"/>
    </row>
    <row r="313" spans="30:30" s="8" customFormat="1" x14ac:dyDescent="0.35">
      <c r="AD313" s="14"/>
    </row>
    <row r="314" spans="30:30" s="8" customFormat="1" x14ac:dyDescent="0.35">
      <c r="AD314" s="14"/>
    </row>
    <row r="315" spans="30:30" s="8" customFormat="1" x14ac:dyDescent="0.35">
      <c r="AD315" s="14"/>
    </row>
    <row r="316" spans="30:30" s="8" customFormat="1" x14ac:dyDescent="0.35">
      <c r="AD316" s="14"/>
    </row>
    <row r="317" spans="30:30" s="8" customFormat="1" x14ac:dyDescent="0.35">
      <c r="AD317" s="14"/>
    </row>
    <row r="318" spans="30:30" s="8" customFormat="1" x14ac:dyDescent="0.35">
      <c r="AD318" s="14"/>
    </row>
    <row r="319" spans="30:30" s="8" customFormat="1" x14ac:dyDescent="0.35">
      <c r="AD319" s="14"/>
    </row>
    <row r="320" spans="30:30" s="8" customFormat="1" x14ac:dyDescent="0.35">
      <c r="AD320" s="14"/>
    </row>
    <row r="321" spans="30:30" s="8" customFormat="1" x14ac:dyDescent="0.35">
      <c r="AD321" s="14"/>
    </row>
    <row r="322" spans="30:30" s="8" customFormat="1" x14ac:dyDescent="0.35">
      <c r="AD322" s="14"/>
    </row>
    <row r="323" spans="30:30" s="8" customFormat="1" x14ac:dyDescent="0.35">
      <c r="AD323" s="14"/>
    </row>
    <row r="324" spans="30:30" s="8" customFormat="1" x14ac:dyDescent="0.35">
      <c r="AD324" s="14"/>
    </row>
    <row r="325" spans="30:30" s="8" customFormat="1" x14ac:dyDescent="0.35">
      <c r="AD325" s="14"/>
    </row>
    <row r="326" spans="30:30" s="8" customFormat="1" x14ac:dyDescent="0.35">
      <c r="AD326" s="14"/>
    </row>
    <row r="327" spans="30:30" s="8" customFormat="1" x14ac:dyDescent="0.35">
      <c r="AD327" s="14"/>
    </row>
    <row r="328" spans="30:30" s="8" customFormat="1" x14ac:dyDescent="0.35">
      <c r="AD328" s="14"/>
    </row>
    <row r="329" spans="30:30" s="8" customFormat="1" x14ac:dyDescent="0.35">
      <c r="AD329" s="14"/>
    </row>
    <row r="330" spans="30:30" s="8" customFormat="1" x14ac:dyDescent="0.35">
      <c r="AD330" s="14"/>
    </row>
    <row r="331" spans="30:30" s="8" customFormat="1" x14ac:dyDescent="0.35">
      <c r="AD331" s="14"/>
    </row>
    <row r="332" spans="30:30" s="8" customFormat="1" x14ac:dyDescent="0.35">
      <c r="AD332" s="14"/>
    </row>
    <row r="333" spans="30:30" s="8" customFormat="1" x14ac:dyDescent="0.35">
      <c r="AD333" s="14"/>
    </row>
    <row r="334" spans="30:30" s="8" customFormat="1" x14ac:dyDescent="0.35">
      <c r="AD334" s="14"/>
    </row>
    <row r="335" spans="30:30" s="8" customFormat="1" x14ac:dyDescent="0.35">
      <c r="AD335" s="14"/>
    </row>
    <row r="336" spans="30:30" s="8" customFormat="1" x14ac:dyDescent="0.35">
      <c r="AD336" s="14"/>
    </row>
    <row r="337" spans="30:30" s="8" customFormat="1" x14ac:dyDescent="0.35">
      <c r="AD337" s="14"/>
    </row>
    <row r="338" spans="30:30" s="8" customFormat="1" x14ac:dyDescent="0.35">
      <c r="AD338" s="14"/>
    </row>
    <row r="339" spans="30:30" s="8" customFormat="1" x14ac:dyDescent="0.35">
      <c r="AD339" s="14"/>
    </row>
    <row r="340" spans="30:30" s="8" customFormat="1" x14ac:dyDescent="0.35">
      <c r="AD340" s="14"/>
    </row>
    <row r="341" spans="30:30" s="8" customFormat="1" x14ac:dyDescent="0.35">
      <c r="AD341" s="14"/>
    </row>
    <row r="342" spans="30:30" s="8" customFormat="1" x14ac:dyDescent="0.35">
      <c r="AD342" s="14"/>
    </row>
    <row r="343" spans="30:30" s="8" customFormat="1" x14ac:dyDescent="0.35">
      <c r="AD343" s="14"/>
    </row>
    <row r="344" spans="30:30" s="8" customFormat="1" x14ac:dyDescent="0.35">
      <c r="AD344" s="14"/>
    </row>
    <row r="345" spans="30:30" s="8" customFormat="1" x14ac:dyDescent="0.35">
      <c r="AD345" s="14"/>
    </row>
    <row r="346" spans="30:30" s="8" customFormat="1" x14ac:dyDescent="0.35">
      <c r="AD346" s="14"/>
    </row>
    <row r="347" spans="30:30" s="8" customFormat="1" x14ac:dyDescent="0.35">
      <c r="AD347" s="14"/>
    </row>
    <row r="348" spans="30:30" s="8" customFormat="1" x14ac:dyDescent="0.35">
      <c r="AD348" s="14"/>
    </row>
    <row r="349" spans="30:30" s="8" customFormat="1" x14ac:dyDescent="0.35">
      <c r="AD349" s="14"/>
    </row>
    <row r="350" spans="30:30" s="8" customFormat="1" x14ac:dyDescent="0.35">
      <c r="AD350" s="14"/>
    </row>
    <row r="351" spans="30:30" s="8" customFormat="1" x14ac:dyDescent="0.35">
      <c r="AD351" s="14"/>
    </row>
    <row r="352" spans="30:30" s="8" customFormat="1" x14ac:dyDescent="0.35">
      <c r="AD352" s="14"/>
    </row>
    <row r="353" spans="30:30" s="8" customFormat="1" x14ac:dyDescent="0.35">
      <c r="AD353" s="14"/>
    </row>
    <row r="354" spans="30:30" s="8" customFormat="1" x14ac:dyDescent="0.35">
      <c r="AD354" s="14"/>
    </row>
    <row r="355" spans="30:30" s="8" customFormat="1" x14ac:dyDescent="0.35">
      <c r="AD355" s="14"/>
    </row>
    <row r="356" spans="30:30" s="8" customFormat="1" x14ac:dyDescent="0.35">
      <c r="AD356" s="14"/>
    </row>
    <row r="357" spans="30:30" s="8" customFormat="1" x14ac:dyDescent="0.35">
      <c r="AD357" s="14"/>
    </row>
    <row r="358" spans="30:30" s="8" customFormat="1" x14ac:dyDescent="0.35">
      <c r="AD358" s="14"/>
    </row>
    <row r="359" spans="30:30" s="8" customFormat="1" x14ac:dyDescent="0.35">
      <c r="AD359" s="14"/>
    </row>
    <row r="360" spans="30:30" s="8" customFormat="1" x14ac:dyDescent="0.35">
      <c r="AD360" s="14"/>
    </row>
    <row r="361" spans="30:30" s="8" customFormat="1" x14ac:dyDescent="0.35">
      <c r="AD361" s="14"/>
    </row>
    <row r="362" spans="30:30" s="8" customFormat="1" x14ac:dyDescent="0.35">
      <c r="AD362" s="14"/>
    </row>
    <row r="363" spans="30:30" s="8" customFormat="1" x14ac:dyDescent="0.35">
      <c r="AD363" s="14"/>
    </row>
    <row r="364" spans="30:30" s="8" customFormat="1" x14ac:dyDescent="0.35">
      <c r="AD364" s="14"/>
    </row>
    <row r="365" spans="30:30" s="8" customFormat="1" x14ac:dyDescent="0.35">
      <c r="AD365" s="14"/>
    </row>
    <row r="366" spans="30:30" s="8" customFormat="1" x14ac:dyDescent="0.35">
      <c r="AD366" s="14"/>
    </row>
    <row r="367" spans="30:30" s="8" customFormat="1" x14ac:dyDescent="0.35">
      <c r="AD367" s="14"/>
    </row>
    <row r="368" spans="30:30" s="8" customFormat="1" x14ac:dyDescent="0.35">
      <c r="AD368" s="14"/>
    </row>
    <row r="369" spans="30:30" s="8" customFormat="1" x14ac:dyDescent="0.35">
      <c r="AD369" s="14"/>
    </row>
    <row r="370" spans="30:30" s="8" customFormat="1" x14ac:dyDescent="0.35">
      <c r="AD370" s="14"/>
    </row>
    <row r="371" spans="30:30" s="8" customFormat="1" x14ac:dyDescent="0.35">
      <c r="AD371" s="14"/>
    </row>
    <row r="372" spans="30:30" s="8" customFormat="1" x14ac:dyDescent="0.35">
      <c r="AD372" s="14"/>
    </row>
    <row r="373" spans="30:30" s="8" customFormat="1" x14ac:dyDescent="0.35">
      <c r="AD373" s="14"/>
    </row>
    <row r="374" spans="30:30" s="8" customFormat="1" x14ac:dyDescent="0.35">
      <c r="AD374" s="14"/>
    </row>
    <row r="375" spans="30:30" s="8" customFormat="1" x14ac:dyDescent="0.35">
      <c r="AD375" s="14"/>
    </row>
    <row r="376" spans="30:30" s="8" customFormat="1" x14ac:dyDescent="0.35">
      <c r="AD376" s="14"/>
    </row>
    <row r="377" spans="30:30" s="8" customFormat="1" x14ac:dyDescent="0.35">
      <c r="AD377" s="14"/>
    </row>
    <row r="378" spans="30:30" s="8" customFormat="1" x14ac:dyDescent="0.35">
      <c r="AD378" s="14"/>
    </row>
    <row r="379" spans="30:30" s="8" customFormat="1" x14ac:dyDescent="0.35">
      <c r="AD379" s="14"/>
    </row>
    <row r="380" spans="30:30" s="8" customFormat="1" x14ac:dyDescent="0.35">
      <c r="AD380" s="14"/>
    </row>
    <row r="381" spans="30:30" s="8" customFormat="1" x14ac:dyDescent="0.35">
      <c r="AD381" s="14"/>
    </row>
    <row r="382" spans="30:30" s="8" customFormat="1" x14ac:dyDescent="0.35">
      <c r="AD382" s="14"/>
    </row>
    <row r="383" spans="30:30" s="8" customFormat="1" x14ac:dyDescent="0.35">
      <c r="AD383" s="14"/>
    </row>
    <row r="384" spans="30:30" s="8" customFormat="1" x14ac:dyDescent="0.35">
      <c r="AD384" s="14"/>
    </row>
    <row r="385" spans="30:30" s="8" customFormat="1" x14ac:dyDescent="0.35">
      <c r="AD385" s="14"/>
    </row>
    <row r="386" spans="30:30" s="8" customFormat="1" x14ac:dyDescent="0.35">
      <c r="AD386" s="14"/>
    </row>
    <row r="387" spans="30:30" s="8" customFormat="1" x14ac:dyDescent="0.35">
      <c r="AD387" s="14"/>
    </row>
    <row r="388" spans="30:30" s="8" customFormat="1" x14ac:dyDescent="0.35">
      <c r="AD388" s="14"/>
    </row>
    <row r="389" spans="30:30" s="8" customFormat="1" x14ac:dyDescent="0.35">
      <c r="AD389" s="14"/>
    </row>
    <row r="390" spans="30:30" s="8" customFormat="1" x14ac:dyDescent="0.35">
      <c r="AD390" s="14"/>
    </row>
    <row r="391" spans="30:30" s="8" customFormat="1" x14ac:dyDescent="0.35">
      <c r="AD391" s="14"/>
    </row>
    <row r="392" spans="30:30" s="8" customFormat="1" x14ac:dyDescent="0.35">
      <c r="AD392" s="14"/>
    </row>
    <row r="393" spans="30:30" s="8" customFormat="1" x14ac:dyDescent="0.35">
      <c r="AD393" s="14"/>
    </row>
    <row r="394" spans="30:30" s="8" customFormat="1" x14ac:dyDescent="0.35">
      <c r="AD394" s="14"/>
    </row>
    <row r="395" spans="30:30" s="8" customFormat="1" x14ac:dyDescent="0.35">
      <c r="AD395" s="14"/>
    </row>
    <row r="396" spans="30:30" s="8" customFormat="1" x14ac:dyDescent="0.35">
      <c r="AD396" s="14"/>
    </row>
    <row r="397" spans="30:30" s="8" customFormat="1" x14ac:dyDescent="0.35">
      <c r="AD397" s="14"/>
    </row>
    <row r="398" spans="30:30" s="8" customFormat="1" x14ac:dyDescent="0.35">
      <c r="AD398" s="14"/>
    </row>
    <row r="399" spans="30:30" s="8" customFormat="1" x14ac:dyDescent="0.35">
      <c r="AD399" s="14"/>
    </row>
    <row r="400" spans="30:30" s="8" customFormat="1" x14ac:dyDescent="0.35">
      <c r="AD400" s="14"/>
    </row>
    <row r="401" spans="30:30" s="8" customFormat="1" x14ac:dyDescent="0.35">
      <c r="AD401" s="14"/>
    </row>
    <row r="402" spans="30:30" s="8" customFormat="1" x14ac:dyDescent="0.35">
      <c r="AD402" s="14"/>
    </row>
    <row r="403" spans="30:30" s="8" customFormat="1" x14ac:dyDescent="0.35">
      <c r="AD403" s="14"/>
    </row>
    <row r="404" spans="30:30" s="8" customFormat="1" x14ac:dyDescent="0.35">
      <c r="AD404" s="14"/>
    </row>
    <row r="405" spans="30:30" s="8" customFormat="1" x14ac:dyDescent="0.35">
      <c r="AD405" s="14"/>
    </row>
    <row r="406" spans="30:30" s="8" customFormat="1" x14ac:dyDescent="0.35">
      <c r="AD406" s="14"/>
    </row>
    <row r="407" spans="30:30" s="8" customFormat="1" x14ac:dyDescent="0.35">
      <c r="AD407" s="14"/>
    </row>
    <row r="408" spans="30:30" s="8" customFormat="1" x14ac:dyDescent="0.35">
      <c r="AD408" s="14"/>
    </row>
    <row r="409" spans="30:30" s="8" customFormat="1" x14ac:dyDescent="0.35">
      <c r="AD409" s="14"/>
    </row>
    <row r="410" spans="30:30" s="8" customFormat="1" x14ac:dyDescent="0.35">
      <c r="AD410" s="14"/>
    </row>
    <row r="411" spans="30:30" s="8" customFormat="1" x14ac:dyDescent="0.35">
      <c r="AD411" s="14"/>
    </row>
    <row r="412" spans="30:30" s="8" customFormat="1" x14ac:dyDescent="0.35">
      <c r="AD412" s="14"/>
    </row>
    <row r="413" spans="30:30" s="8" customFormat="1" x14ac:dyDescent="0.35">
      <c r="AD413" s="14"/>
    </row>
    <row r="414" spans="30:30" s="8" customFormat="1" x14ac:dyDescent="0.35">
      <c r="AD414" s="14"/>
    </row>
    <row r="415" spans="30:30" s="8" customFormat="1" x14ac:dyDescent="0.35">
      <c r="AD415" s="14"/>
    </row>
    <row r="416" spans="30:30" s="8" customFormat="1" x14ac:dyDescent="0.35">
      <c r="AD416" s="14"/>
    </row>
    <row r="417" spans="30:30" s="8" customFormat="1" x14ac:dyDescent="0.35">
      <c r="AD417" s="14"/>
    </row>
    <row r="418" spans="30:30" s="8" customFormat="1" x14ac:dyDescent="0.35">
      <c r="AD418" s="14"/>
    </row>
    <row r="419" spans="30:30" s="8" customFormat="1" x14ac:dyDescent="0.35">
      <c r="AD419" s="14"/>
    </row>
    <row r="420" spans="30:30" s="8" customFormat="1" x14ac:dyDescent="0.35">
      <c r="AD420" s="14"/>
    </row>
    <row r="421" spans="30:30" s="8" customFormat="1" x14ac:dyDescent="0.35">
      <c r="AD421" s="14"/>
    </row>
    <row r="422" spans="30:30" s="8" customFormat="1" x14ac:dyDescent="0.35">
      <c r="AD422" s="14"/>
    </row>
    <row r="423" spans="30:30" s="8" customFormat="1" x14ac:dyDescent="0.35">
      <c r="AD423" s="14"/>
    </row>
    <row r="424" spans="30:30" s="8" customFormat="1" x14ac:dyDescent="0.35">
      <c r="AD424" s="14"/>
    </row>
    <row r="425" spans="30:30" s="8" customFormat="1" x14ac:dyDescent="0.35">
      <c r="AD425" s="14"/>
    </row>
    <row r="426" spans="30:30" s="8" customFormat="1" x14ac:dyDescent="0.35">
      <c r="AD426" s="14"/>
    </row>
    <row r="427" spans="30:30" s="8" customFormat="1" x14ac:dyDescent="0.35">
      <c r="AD427" s="14"/>
    </row>
    <row r="428" spans="30:30" s="8" customFormat="1" x14ac:dyDescent="0.35">
      <c r="AD428" s="14"/>
    </row>
    <row r="429" spans="30:30" s="8" customFormat="1" x14ac:dyDescent="0.35">
      <c r="AD429" s="14"/>
    </row>
    <row r="430" spans="30:30" s="8" customFormat="1" x14ac:dyDescent="0.35">
      <c r="AD430" s="14"/>
    </row>
    <row r="431" spans="30:30" s="8" customFormat="1" x14ac:dyDescent="0.35">
      <c r="AD431" s="14"/>
    </row>
    <row r="432" spans="30:30" s="8" customFormat="1" x14ac:dyDescent="0.35">
      <c r="AD432" s="14"/>
    </row>
    <row r="433" spans="30:30" s="8" customFormat="1" x14ac:dyDescent="0.35">
      <c r="AD433" s="14"/>
    </row>
    <row r="434" spans="30:30" s="8" customFormat="1" x14ac:dyDescent="0.35">
      <c r="AD434" s="14"/>
    </row>
    <row r="435" spans="30:30" s="8" customFormat="1" x14ac:dyDescent="0.35">
      <c r="AD435" s="14"/>
    </row>
    <row r="436" spans="30:30" s="8" customFormat="1" x14ac:dyDescent="0.35">
      <c r="AD436" s="14"/>
    </row>
    <row r="437" spans="30:30" s="8" customFormat="1" x14ac:dyDescent="0.35">
      <c r="AD437" s="14"/>
    </row>
    <row r="438" spans="30:30" s="8" customFormat="1" x14ac:dyDescent="0.35">
      <c r="AD438" s="14"/>
    </row>
    <row r="439" spans="30:30" s="8" customFormat="1" x14ac:dyDescent="0.35">
      <c r="AD439" s="14"/>
    </row>
    <row r="440" spans="30:30" s="8" customFormat="1" x14ac:dyDescent="0.35">
      <c r="AD440" s="14"/>
    </row>
    <row r="441" spans="30:30" s="8" customFormat="1" x14ac:dyDescent="0.35">
      <c r="AD441" s="14"/>
    </row>
    <row r="442" spans="30:30" s="8" customFormat="1" x14ac:dyDescent="0.35">
      <c r="AD442" s="14"/>
    </row>
    <row r="443" spans="30:30" s="8" customFormat="1" x14ac:dyDescent="0.35">
      <c r="AD443" s="14"/>
    </row>
    <row r="444" spans="30:30" s="8" customFormat="1" x14ac:dyDescent="0.35">
      <c r="AD444" s="14"/>
    </row>
    <row r="445" spans="30:30" s="8" customFormat="1" x14ac:dyDescent="0.35">
      <c r="AD445" s="14"/>
    </row>
    <row r="446" spans="30:30" s="8" customFormat="1" x14ac:dyDescent="0.35">
      <c r="AD446" s="14"/>
    </row>
    <row r="447" spans="30:30" s="8" customFormat="1" x14ac:dyDescent="0.35">
      <c r="AD447" s="14"/>
    </row>
    <row r="448" spans="30:30" s="8" customFormat="1" x14ac:dyDescent="0.35">
      <c r="AD448" s="14"/>
    </row>
    <row r="449" spans="30:30" s="8" customFormat="1" x14ac:dyDescent="0.35">
      <c r="AD449" s="14"/>
    </row>
    <row r="450" spans="30:30" s="8" customFormat="1" x14ac:dyDescent="0.35">
      <c r="AD450" s="14"/>
    </row>
    <row r="451" spans="30:30" s="8" customFormat="1" x14ac:dyDescent="0.35">
      <c r="AD451" s="14"/>
    </row>
    <row r="452" spans="30:30" s="8" customFormat="1" x14ac:dyDescent="0.35">
      <c r="AD452" s="14"/>
    </row>
    <row r="453" spans="30:30" s="8" customFormat="1" x14ac:dyDescent="0.35">
      <c r="AD453" s="14"/>
    </row>
    <row r="454" spans="30:30" s="8" customFormat="1" x14ac:dyDescent="0.35">
      <c r="AD454" s="14"/>
    </row>
    <row r="455" spans="30:30" s="8" customFormat="1" x14ac:dyDescent="0.35">
      <c r="AD455" s="14"/>
    </row>
    <row r="456" spans="30:30" s="8" customFormat="1" x14ac:dyDescent="0.35">
      <c r="AD456" s="14"/>
    </row>
    <row r="457" spans="30:30" s="8" customFormat="1" x14ac:dyDescent="0.35">
      <c r="AD457" s="14"/>
    </row>
    <row r="458" spans="30:30" s="8" customFormat="1" x14ac:dyDescent="0.35">
      <c r="AD458" s="14"/>
    </row>
    <row r="459" spans="30:30" s="8" customFormat="1" x14ac:dyDescent="0.35">
      <c r="AD459" s="14"/>
    </row>
    <row r="460" spans="30:30" s="8" customFormat="1" x14ac:dyDescent="0.35">
      <c r="AD460" s="14"/>
    </row>
    <row r="461" spans="30:30" s="8" customFormat="1" x14ac:dyDescent="0.35">
      <c r="AD461" s="14"/>
    </row>
    <row r="462" spans="30:30" s="8" customFormat="1" x14ac:dyDescent="0.35">
      <c r="AD462" s="14"/>
    </row>
    <row r="463" spans="30:30" s="8" customFormat="1" x14ac:dyDescent="0.35">
      <c r="AD463" s="14"/>
    </row>
    <row r="464" spans="30:30" s="8" customFormat="1" x14ac:dyDescent="0.35">
      <c r="AD464" s="14"/>
    </row>
    <row r="465" spans="30:30" s="8" customFormat="1" x14ac:dyDescent="0.35">
      <c r="AD465" s="14"/>
    </row>
    <row r="466" spans="30:30" s="8" customFormat="1" x14ac:dyDescent="0.35">
      <c r="AD466" s="14"/>
    </row>
    <row r="467" spans="30:30" s="8" customFormat="1" x14ac:dyDescent="0.35">
      <c r="AD467" s="14"/>
    </row>
    <row r="468" spans="30:30" s="8" customFormat="1" x14ac:dyDescent="0.35">
      <c r="AD468" s="14"/>
    </row>
    <row r="469" spans="30:30" s="8" customFormat="1" x14ac:dyDescent="0.35">
      <c r="AD469" s="14"/>
    </row>
    <row r="470" spans="30:30" s="8" customFormat="1" x14ac:dyDescent="0.35">
      <c r="AD470" s="14"/>
    </row>
    <row r="471" spans="30:30" s="8" customFormat="1" x14ac:dyDescent="0.35">
      <c r="AD471" s="14"/>
    </row>
    <row r="472" spans="30:30" s="8" customFormat="1" x14ac:dyDescent="0.35">
      <c r="AD472" s="14"/>
    </row>
    <row r="473" spans="30:30" s="8" customFormat="1" x14ac:dyDescent="0.35">
      <c r="AD473" s="14"/>
    </row>
    <row r="474" spans="30:30" s="8" customFormat="1" x14ac:dyDescent="0.35">
      <c r="AD474" s="14"/>
    </row>
    <row r="475" spans="30:30" s="8" customFormat="1" x14ac:dyDescent="0.35">
      <c r="AD475" s="14"/>
    </row>
    <row r="476" spans="30:30" s="8" customFormat="1" x14ac:dyDescent="0.35">
      <c r="AD476" s="14"/>
    </row>
    <row r="477" spans="30:30" s="8" customFormat="1" x14ac:dyDescent="0.35">
      <c r="AD477" s="14"/>
    </row>
    <row r="478" spans="30:30" s="8" customFormat="1" x14ac:dyDescent="0.35">
      <c r="AD478" s="14"/>
    </row>
    <row r="479" spans="30:30" s="8" customFormat="1" x14ac:dyDescent="0.35">
      <c r="AD479" s="14"/>
    </row>
    <row r="480" spans="30:30" s="8" customFormat="1" x14ac:dyDescent="0.35">
      <c r="AD480" s="14"/>
    </row>
    <row r="481" spans="30:30" s="8" customFormat="1" x14ac:dyDescent="0.35">
      <c r="AD481" s="14"/>
    </row>
    <row r="482" spans="30:30" s="8" customFormat="1" x14ac:dyDescent="0.35">
      <c r="AD482" s="14"/>
    </row>
    <row r="483" spans="30:30" s="8" customFormat="1" x14ac:dyDescent="0.35">
      <c r="AD483" s="14"/>
    </row>
    <row r="484" spans="30:30" s="8" customFormat="1" x14ac:dyDescent="0.35">
      <c r="AD484" s="14"/>
    </row>
    <row r="485" spans="30:30" s="8" customFormat="1" x14ac:dyDescent="0.35">
      <c r="AD485" s="14"/>
    </row>
    <row r="486" spans="30:30" s="8" customFormat="1" x14ac:dyDescent="0.35">
      <c r="AD486" s="14"/>
    </row>
    <row r="487" spans="30:30" s="8" customFormat="1" x14ac:dyDescent="0.35">
      <c r="AD487" s="14"/>
    </row>
    <row r="488" spans="30:30" s="8" customFormat="1" x14ac:dyDescent="0.35">
      <c r="AD488" s="14"/>
    </row>
    <row r="489" spans="30:30" s="8" customFormat="1" x14ac:dyDescent="0.35">
      <c r="AD489" s="14"/>
    </row>
    <row r="490" spans="30:30" s="8" customFormat="1" x14ac:dyDescent="0.35">
      <c r="AD490" s="14"/>
    </row>
    <row r="491" spans="30:30" s="8" customFormat="1" x14ac:dyDescent="0.35">
      <c r="AD491" s="14"/>
    </row>
    <row r="492" spans="30:30" s="8" customFormat="1" x14ac:dyDescent="0.35">
      <c r="AD492" s="14"/>
    </row>
    <row r="493" spans="30:30" s="8" customFormat="1" x14ac:dyDescent="0.35">
      <c r="AD493" s="14"/>
    </row>
    <row r="494" spans="30:30" s="8" customFormat="1" x14ac:dyDescent="0.35">
      <c r="AD494" s="14"/>
    </row>
    <row r="495" spans="30:30" s="8" customFormat="1" x14ac:dyDescent="0.35">
      <c r="AD495" s="14"/>
    </row>
    <row r="496" spans="30:30" s="8" customFormat="1" x14ac:dyDescent="0.35">
      <c r="AD496" s="14"/>
    </row>
    <row r="497" spans="30:30" s="8" customFormat="1" x14ac:dyDescent="0.35">
      <c r="AD497" s="14"/>
    </row>
    <row r="498" spans="30:30" s="8" customFormat="1" x14ac:dyDescent="0.35">
      <c r="AD498" s="14"/>
    </row>
    <row r="499" spans="30:30" s="8" customFormat="1" x14ac:dyDescent="0.35">
      <c r="AD499" s="14"/>
    </row>
    <row r="500" spans="30:30" s="8" customFormat="1" x14ac:dyDescent="0.35">
      <c r="AD500" s="14"/>
    </row>
    <row r="501" spans="30:30" s="8" customFormat="1" x14ac:dyDescent="0.35">
      <c r="AD501" s="14"/>
    </row>
    <row r="502" spans="30:30" s="8" customFormat="1" x14ac:dyDescent="0.35">
      <c r="AD502" s="14"/>
    </row>
    <row r="503" spans="30:30" s="8" customFormat="1" x14ac:dyDescent="0.35">
      <c r="AD503" s="14"/>
    </row>
    <row r="504" spans="30:30" s="8" customFormat="1" x14ac:dyDescent="0.35">
      <c r="AD504" s="14"/>
    </row>
    <row r="505" spans="30:30" s="8" customFormat="1" x14ac:dyDescent="0.35">
      <c r="AD505" s="14"/>
    </row>
    <row r="506" spans="30:30" s="8" customFormat="1" x14ac:dyDescent="0.35">
      <c r="AD506" s="14"/>
    </row>
    <row r="507" spans="30:30" s="8" customFormat="1" x14ac:dyDescent="0.35">
      <c r="AD507" s="14"/>
    </row>
    <row r="508" spans="30:30" s="8" customFormat="1" x14ac:dyDescent="0.35">
      <c r="AD508" s="14"/>
    </row>
    <row r="509" spans="30:30" s="8" customFormat="1" x14ac:dyDescent="0.35">
      <c r="AD509" s="14"/>
    </row>
    <row r="510" spans="30:30" s="8" customFormat="1" x14ac:dyDescent="0.35">
      <c r="AD510" s="14"/>
    </row>
    <row r="511" spans="30:30" s="8" customFormat="1" x14ac:dyDescent="0.35">
      <c r="AD511" s="14"/>
    </row>
    <row r="512" spans="30:30" s="8" customFormat="1" x14ac:dyDescent="0.35">
      <c r="AD512" s="14"/>
    </row>
    <row r="513" spans="30:30" s="8" customFormat="1" x14ac:dyDescent="0.35">
      <c r="AD513" s="14"/>
    </row>
    <row r="514" spans="30:30" s="8" customFormat="1" x14ac:dyDescent="0.35">
      <c r="AD514" s="14"/>
    </row>
    <row r="515" spans="30:30" s="8" customFormat="1" x14ac:dyDescent="0.35">
      <c r="AD515" s="14"/>
    </row>
    <row r="516" spans="30:30" s="8" customFormat="1" x14ac:dyDescent="0.35">
      <c r="AD516" s="14"/>
    </row>
    <row r="517" spans="30:30" s="8" customFormat="1" x14ac:dyDescent="0.35">
      <c r="AD517" s="14"/>
    </row>
    <row r="518" spans="30:30" s="8" customFormat="1" x14ac:dyDescent="0.35">
      <c r="AD518" s="14"/>
    </row>
    <row r="519" spans="30:30" s="8" customFormat="1" x14ac:dyDescent="0.35">
      <c r="AD519" s="14"/>
    </row>
    <row r="520" spans="30:30" s="8" customFormat="1" x14ac:dyDescent="0.35">
      <c r="AD520" s="14"/>
    </row>
    <row r="521" spans="30:30" s="8" customFormat="1" x14ac:dyDescent="0.35">
      <c r="AD521" s="14"/>
    </row>
    <row r="522" spans="30:30" s="8" customFormat="1" x14ac:dyDescent="0.35">
      <c r="AD522" s="14"/>
    </row>
    <row r="523" spans="30:30" s="8" customFormat="1" x14ac:dyDescent="0.35">
      <c r="AD523" s="14"/>
    </row>
    <row r="524" spans="30:30" s="8" customFormat="1" x14ac:dyDescent="0.35">
      <c r="AD524" s="14"/>
    </row>
    <row r="525" spans="30:30" s="8" customFormat="1" x14ac:dyDescent="0.35">
      <c r="AD525" s="14"/>
    </row>
    <row r="526" spans="30:30" s="8" customFormat="1" x14ac:dyDescent="0.35">
      <c r="AD526" s="14"/>
    </row>
    <row r="527" spans="30:30" s="8" customFormat="1" x14ac:dyDescent="0.35">
      <c r="AD527" s="14"/>
    </row>
    <row r="528" spans="30:30" s="8" customFormat="1" x14ac:dyDescent="0.35">
      <c r="AD528" s="14"/>
    </row>
    <row r="529" spans="30:30" s="8" customFormat="1" x14ac:dyDescent="0.35">
      <c r="AD529" s="14"/>
    </row>
    <row r="530" spans="30:30" s="8" customFormat="1" x14ac:dyDescent="0.35">
      <c r="AD530" s="14"/>
    </row>
    <row r="531" spans="30:30" s="8" customFormat="1" x14ac:dyDescent="0.35">
      <c r="AD531" s="14"/>
    </row>
  </sheetData>
  <sheetProtection algorithmName="SHA-512" hashValue="HZ9xIX9LFCyH776H8Eh4c1SRVf78ehN8qxE4EiWtgJNBYZ2564YZaYQUG5NdmR60K4RxbIhBPoFJY+0pRTtaHw==" saltValue="4ZBNCc7ET7yHQQnfsnMvGw==" spinCount="100000" sheet="1" objects="1" scenarios="1"/>
  <mergeCells count="35">
    <mergeCell ref="U5:V5"/>
    <mergeCell ref="B2:AB2"/>
    <mergeCell ref="B3:AB3"/>
    <mergeCell ref="C5:D5"/>
    <mergeCell ref="E5:F5"/>
    <mergeCell ref="G5:H5"/>
    <mergeCell ref="I5:J5"/>
    <mergeCell ref="M5:N5"/>
    <mergeCell ref="Q5:R5"/>
    <mergeCell ref="O5:P5"/>
    <mergeCell ref="S5:T5"/>
    <mergeCell ref="W5:X5"/>
    <mergeCell ref="Y5:Z5"/>
    <mergeCell ref="B5:B6"/>
    <mergeCell ref="AA5:AD5"/>
    <mergeCell ref="K5:L5"/>
    <mergeCell ref="B91:AD91"/>
    <mergeCell ref="B90:AD90"/>
    <mergeCell ref="I29:J29"/>
    <mergeCell ref="Q29:R29"/>
    <mergeCell ref="E29:F29"/>
    <mergeCell ref="G29:H29"/>
    <mergeCell ref="W29:X29"/>
    <mergeCell ref="O29:P29"/>
    <mergeCell ref="N28:R28"/>
    <mergeCell ref="AA29:AE29"/>
    <mergeCell ref="B26:AE26"/>
    <mergeCell ref="B27:AE27"/>
    <mergeCell ref="Y29:Z29"/>
    <mergeCell ref="S29:T29"/>
    <mergeCell ref="B29:B30"/>
    <mergeCell ref="C29:D29"/>
    <mergeCell ref="K29:L29"/>
    <mergeCell ref="U29:V29"/>
    <mergeCell ref="M29:N29"/>
  </mergeCells>
  <phoneticPr fontId="4" type="noConversion"/>
  <conditionalFormatting sqref="AC31:AD45">
    <cfRule type="cellIs" dxfId="30" priority="27" operator="lessThanOrEqual">
      <formula>0</formula>
    </cfRule>
  </conditionalFormatting>
  <conditionalFormatting sqref="AD46">
    <cfRule type="cellIs" dxfId="29" priority="3" operator="lessThanOrEqual">
      <formula>0</formula>
    </cfRule>
  </conditionalFormatting>
  <pageMargins left="0.25" right="0.25" top="0.75" bottom="0.75" header="0.3" footer="0.3"/>
  <pageSetup scale="25" orientation="landscape" verticalDpi="300" r:id="rId1"/>
  <headerFooter alignWithMargins="0"/>
  <colBreaks count="1" manualBreakCount="1"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ES1002"/>
  <sheetViews>
    <sheetView topLeftCell="F1" zoomScale="70" zoomScaleNormal="70" workbookViewId="0">
      <selection activeCell="B211" sqref="B211:M211"/>
    </sheetView>
  </sheetViews>
  <sheetFormatPr baseColWidth="10" defaultColWidth="11.42578125" defaultRowHeight="18.75" x14ac:dyDescent="0.35"/>
  <cols>
    <col min="1" max="1" width="33.42578125" style="1" bestFit="1" customWidth="1"/>
    <col min="2" max="2" width="20.5703125" style="1" customWidth="1"/>
    <col min="3" max="3" width="26.42578125" style="1" customWidth="1"/>
    <col min="4" max="4" width="28.5703125" style="1" customWidth="1"/>
    <col min="5" max="5" width="29.85546875" style="1" customWidth="1"/>
    <col min="6" max="6" width="35.42578125" style="1" customWidth="1"/>
    <col min="7" max="7" width="29.85546875" style="1" customWidth="1"/>
    <col min="8" max="8" width="29.7109375" style="1" customWidth="1"/>
    <col min="9" max="9" width="29.85546875" style="1" customWidth="1"/>
    <col min="10" max="10" width="33.42578125" style="1" customWidth="1"/>
    <col min="11" max="11" width="29.85546875" style="1" customWidth="1"/>
    <col min="12" max="12" width="27.140625" style="1" customWidth="1"/>
    <col min="13" max="13" width="30.28515625" style="1" customWidth="1"/>
    <col min="14" max="14" width="29.85546875" style="1" customWidth="1"/>
    <col min="15" max="15" width="17.7109375" style="1" customWidth="1"/>
    <col min="16" max="16" width="5.5703125" style="80" customWidth="1"/>
    <col min="17" max="17" width="9.7109375" style="3" customWidth="1"/>
    <col min="18" max="18" width="10.85546875" style="66" customWidth="1"/>
    <col min="19" max="19" width="5.5703125" style="66" customWidth="1"/>
    <col min="20" max="20" width="11" style="66" customWidth="1"/>
    <col min="21" max="21" width="6" style="3" customWidth="1"/>
    <col min="22" max="22" width="6.85546875" style="3" customWidth="1"/>
    <col min="23" max="23" width="4" style="3" customWidth="1"/>
    <col min="24" max="24" width="6.85546875" style="3" customWidth="1"/>
    <col min="25" max="25" width="11.28515625" style="3" customWidth="1"/>
    <col min="26" max="26" width="4" style="3" customWidth="1"/>
    <col min="27" max="27" width="6.85546875" style="3" customWidth="1"/>
    <col min="28" max="28" width="14.28515625" style="3" customWidth="1"/>
    <col min="29" max="29" width="21.42578125" style="3" customWidth="1"/>
    <col min="30" max="30" width="14.42578125" style="3" customWidth="1"/>
    <col min="31" max="31" width="11.85546875" style="3" customWidth="1"/>
    <col min="32" max="32" width="10.42578125" style="3" customWidth="1"/>
    <col min="33" max="33" width="10.28515625" style="3" customWidth="1"/>
    <col min="34" max="34" width="11" style="3" customWidth="1"/>
    <col min="35" max="35" width="12.140625" style="3" customWidth="1"/>
    <col min="36" max="36" width="15.5703125" style="3" customWidth="1"/>
    <col min="37" max="37" width="12.140625" style="3" customWidth="1"/>
    <col min="38" max="38" width="11.28515625" style="3" customWidth="1"/>
    <col min="39" max="39" width="13" style="3" customWidth="1"/>
    <col min="40" max="40" width="13.42578125" style="3" customWidth="1"/>
    <col min="41" max="41" width="14.85546875" style="3" customWidth="1"/>
    <col min="42" max="42" width="6" style="3" customWidth="1"/>
    <col min="43" max="43" width="5.42578125" style="3" customWidth="1"/>
    <col min="44" max="44" width="4.42578125" style="3" customWidth="1"/>
    <col min="45" max="45" width="6" style="3" customWidth="1"/>
    <col min="46" max="46" width="6.140625" style="3" customWidth="1"/>
    <col min="47" max="47" width="4.7109375" style="3" customWidth="1"/>
    <col min="48" max="48" width="7.7109375" style="3" customWidth="1"/>
    <col min="49" max="49" width="5.42578125" style="3" customWidth="1"/>
    <col min="50" max="50" width="11.42578125" style="3" customWidth="1"/>
    <col min="51" max="135" width="11.42578125" style="3"/>
    <col min="136" max="16384" width="11.42578125" style="1"/>
  </cols>
  <sheetData>
    <row r="1" spans="1:20" s="3" customFormat="1" x14ac:dyDescent="0.35">
      <c r="P1" s="80"/>
      <c r="R1" s="66"/>
      <c r="S1" s="66"/>
      <c r="T1" s="66"/>
    </row>
    <row r="2" spans="1:20" s="3" customFormat="1" x14ac:dyDescent="0.35">
      <c r="P2" s="80"/>
      <c r="R2" s="66"/>
      <c r="S2" s="66"/>
      <c r="T2" s="66"/>
    </row>
    <row r="3" spans="1:20" s="3" customFormat="1" x14ac:dyDescent="0.35">
      <c r="A3" s="386" t="s">
        <v>68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80"/>
      <c r="R3" s="66"/>
      <c r="S3" s="66"/>
      <c r="T3" s="66"/>
    </row>
    <row r="4" spans="1:20" s="3" customFormat="1" x14ac:dyDescent="0.35">
      <c r="A4" s="400" t="s">
        <v>114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80"/>
      <c r="R4" s="66"/>
      <c r="S4" s="66"/>
      <c r="T4" s="66"/>
    </row>
    <row r="5" spans="1:20" s="3" customFormat="1" ht="19.5" thickBot="1" x14ac:dyDescent="0.4">
      <c r="P5" s="80"/>
      <c r="R5" s="66"/>
      <c r="S5" s="66"/>
      <c r="T5" s="66"/>
    </row>
    <row r="6" spans="1:20" ht="19.5" thickBot="1" x14ac:dyDescent="0.4">
      <c r="A6" s="217" t="s">
        <v>95</v>
      </c>
      <c r="B6" s="218" t="s">
        <v>97</v>
      </c>
      <c r="C6" s="218" t="s">
        <v>98</v>
      </c>
      <c r="D6" s="218" t="s">
        <v>99</v>
      </c>
      <c r="E6" s="218" t="s">
        <v>100</v>
      </c>
      <c r="F6" s="218" t="s">
        <v>101</v>
      </c>
      <c r="G6" s="218" t="s">
        <v>102</v>
      </c>
      <c r="H6" s="218" t="s">
        <v>103</v>
      </c>
      <c r="I6" s="218" t="s">
        <v>104</v>
      </c>
      <c r="J6" s="218" t="s">
        <v>105</v>
      </c>
      <c r="K6" s="218" t="s">
        <v>106</v>
      </c>
      <c r="L6" s="218" t="s">
        <v>107</v>
      </c>
      <c r="M6" s="219" t="s">
        <v>108</v>
      </c>
      <c r="N6" s="217" t="s">
        <v>36</v>
      </c>
      <c r="O6" s="220" t="s">
        <v>15</v>
      </c>
      <c r="R6" s="74"/>
      <c r="S6" s="74"/>
    </row>
    <row r="7" spans="1:20" x14ac:dyDescent="0.35">
      <c r="A7" s="233" t="s">
        <v>37</v>
      </c>
      <c r="B7" s="234">
        <v>2174</v>
      </c>
      <c r="C7" s="235">
        <v>2089</v>
      </c>
      <c r="D7" s="235">
        <v>2902</v>
      </c>
      <c r="E7" s="235">
        <v>3051</v>
      </c>
      <c r="F7" s="235">
        <v>3120</v>
      </c>
      <c r="G7" s="235">
        <v>2192</v>
      </c>
      <c r="H7" s="235">
        <v>3368</v>
      </c>
      <c r="I7" s="235">
        <v>3001</v>
      </c>
      <c r="J7" s="235">
        <v>2824</v>
      </c>
      <c r="K7" s="235">
        <v>2387</v>
      </c>
      <c r="L7" s="235">
        <v>1941</v>
      </c>
      <c r="M7" s="236">
        <v>1655</v>
      </c>
      <c r="N7" s="237">
        <f t="shared" ref="N7:N14" si="0">SUM(B7:M7)</f>
        <v>30704</v>
      </c>
      <c r="O7" s="238">
        <f t="shared" ref="O7:O12" si="1">N7/$N$143</f>
        <v>6.9138204352212129E-2</v>
      </c>
    </row>
    <row r="8" spans="1:20" x14ac:dyDescent="0.35">
      <c r="A8" s="17" t="s">
        <v>38</v>
      </c>
      <c r="B8" s="18">
        <v>100</v>
      </c>
      <c r="C8" s="19">
        <v>0</v>
      </c>
      <c r="D8" s="20">
        <v>286</v>
      </c>
      <c r="E8" s="20">
        <v>170</v>
      </c>
      <c r="F8" s="20">
        <v>100</v>
      </c>
      <c r="G8" s="20">
        <v>0</v>
      </c>
      <c r="H8" s="20">
        <v>232</v>
      </c>
      <c r="I8" s="20">
        <v>0</v>
      </c>
      <c r="J8" s="20">
        <v>146</v>
      </c>
      <c r="K8" s="21">
        <v>0</v>
      </c>
      <c r="L8" s="20">
        <v>0</v>
      </c>
      <c r="M8" s="23">
        <v>312</v>
      </c>
      <c r="N8" s="120">
        <f t="shared" si="0"/>
        <v>1346</v>
      </c>
      <c r="O8" s="16">
        <f t="shared" si="1"/>
        <v>3.0308762069462458E-3</v>
      </c>
    </row>
    <row r="9" spans="1:20" x14ac:dyDescent="0.35">
      <c r="A9" s="243" t="s">
        <v>39</v>
      </c>
      <c r="B9" s="244">
        <v>1660</v>
      </c>
      <c r="C9" s="239">
        <v>1659</v>
      </c>
      <c r="D9" s="239">
        <v>2039</v>
      </c>
      <c r="E9" s="239">
        <v>1723</v>
      </c>
      <c r="F9" s="239">
        <v>2274</v>
      </c>
      <c r="G9" s="239">
        <v>2004</v>
      </c>
      <c r="H9" s="239">
        <v>1889</v>
      </c>
      <c r="I9" s="239">
        <v>1929</v>
      </c>
      <c r="J9" s="239">
        <v>1994</v>
      </c>
      <c r="K9" s="239">
        <v>1524</v>
      </c>
      <c r="L9" s="239">
        <v>2288</v>
      </c>
      <c r="M9" s="240">
        <v>2408</v>
      </c>
      <c r="N9" s="241">
        <f t="shared" si="0"/>
        <v>23391</v>
      </c>
      <c r="O9" s="242">
        <f t="shared" si="1"/>
        <v>5.2671044098573282E-2</v>
      </c>
    </row>
    <row r="10" spans="1:20" x14ac:dyDescent="0.35">
      <c r="A10" s="22" t="s">
        <v>40</v>
      </c>
      <c r="B10" s="18">
        <v>1268</v>
      </c>
      <c r="C10" s="19">
        <v>957</v>
      </c>
      <c r="D10" s="20">
        <v>1092</v>
      </c>
      <c r="E10" s="20">
        <v>738</v>
      </c>
      <c r="F10" s="20">
        <v>775</v>
      </c>
      <c r="G10" s="23">
        <v>756</v>
      </c>
      <c r="H10" s="20">
        <v>1288</v>
      </c>
      <c r="I10" s="19">
        <v>428</v>
      </c>
      <c r="J10" s="20">
        <v>868</v>
      </c>
      <c r="K10" s="21">
        <v>1343</v>
      </c>
      <c r="L10" s="20">
        <v>535</v>
      </c>
      <c r="M10" s="23">
        <v>427</v>
      </c>
      <c r="N10" s="120">
        <f t="shared" si="0"/>
        <v>10475</v>
      </c>
      <c r="O10" s="16">
        <f t="shared" si="1"/>
        <v>2.3587242398040064E-2</v>
      </c>
    </row>
    <row r="11" spans="1:20" x14ac:dyDescent="0.35">
      <c r="A11" s="25" t="s">
        <v>41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26">
        <v>3</v>
      </c>
      <c r="I11" s="19">
        <v>4</v>
      </c>
      <c r="J11" s="19">
        <v>0</v>
      </c>
      <c r="K11" s="21">
        <v>0</v>
      </c>
      <c r="L11" s="20">
        <v>12</v>
      </c>
      <c r="M11" s="118">
        <v>0</v>
      </c>
      <c r="N11" s="120">
        <f t="shared" si="0"/>
        <v>19</v>
      </c>
      <c r="O11" s="16">
        <f t="shared" si="1"/>
        <v>4.2783542297160974E-5</v>
      </c>
    </row>
    <row r="12" spans="1:20" x14ac:dyDescent="0.35">
      <c r="A12" s="25" t="s">
        <v>42</v>
      </c>
      <c r="B12" s="19">
        <v>0</v>
      </c>
      <c r="C12" s="19">
        <v>0</v>
      </c>
      <c r="D12" s="19">
        <v>2</v>
      </c>
      <c r="E12" s="19">
        <v>0</v>
      </c>
      <c r="F12" s="19">
        <v>0</v>
      </c>
      <c r="G12" s="19">
        <v>0</v>
      </c>
      <c r="H12" s="19">
        <v>5</v>
      </c>
      <c r="I12" s="19">
        <v>0</v>
      </c>
      <c r="J12" s="19">
        <v>0</v>
      </c>
      <c r="K12" s="21">
        <v>12</v>
      </c>
      <c r="L12" s="20">
        <v>0</v>
      </c>
      <c r="M12" s="118">
        <v>4</v>
      </c>
      <c r="N12" s="120">
        <f t="shared" si="0"/>
        <v>23</v>
      </c>
      <c r="O12" s="16">
        <f t="shared" si="1"/>
        <v>5.1790603833405387E-5</v>
      </c>
    </row>
    <row r="13" spans="1:20" ht="19.5" thickBot="1" x14ac:dyDescent="0.4">
      <c r="A13" s="27" t="s">
        <v>43</v>
      </c>
      <c r="B13" s="19">
        <v>123</v>
      </c>
      <c r="C13" s="19">
        <v>96</v>
      </c>
      <c r="D13" s="19">
        <v>431</v>
      </c>
      <c r="E13" s="19">
        <v>179</v>
      </c>
      <c r="F13" s="19">
        <v>235</v>
      </c>
      <c r="G13" s="19">
        <v>178</v>
      </c>
      <c r="H13" s="19">
        <v>404</v>
      </c>
      <c r="I13" s="19">
        <v>90</v>
      </c>
      <c r="J13" s="19">
        <v>128</v>
      </c>
      <c r="K13" s="28">
        <v>363</v>
      </c>
      <c r="L13" s="19">
        <v>186</v>
      </c>
      <c r="M13" s="118">
        <v>559</v>
      </c>
      <c r="N13" s="120">
        <f t="shared" si="0"/>
        <v>2972</v>
      </c>
      <c r="O13" s="16">
        <f>N13/$N$143</f>
        <v>6.6922467214296007E-3</v>
      </c>
    </row>
    <row r="14" spans="1:20" ht="19.5" thickBot="1" x14ac:dyDescent="0.4">
      <c r="A14" s="245" t="s">
        <v>10</v>
      </c>
      <c r="B14" s="246">
        <f>SUM(B7:B13)</f>
        <v>5325</v>
      </c>
      <c r="C14" s="246">
        <f>SUM(C7:C13)</f>
        <v>4801</v>
      </c>
      <c r="D14" s="246">
        <f t="shared" ref="D14:H14" si="2">SUM(D7:D13)</f>
        <v>6752</v>
      </c>
      <c r="E14" s="246">
        <f t="shared" si="2"/>
        <v>5861</v>
      </c>
      <c r="F14" s="246">
        <f t="shared" si="2"/>
        <v>6504</v>
      </c>
      <c r="G14" s="246">
        <f t="shared" si="2"/>
        <v>5130</v>
      </c>
      <c r="H14" s="246">
        <f t="shared" si="2"/>
        <v>7189</v>
      </c>
      <c r="I14" s="246">
        <v>5452</v>
      </c>
      <c r="J14" s="246">
        <v>5960</v>
      </c>
      <c r="K14" s="246">
        <f>SUM(K7:K13)</f>
        <v>5629</v>
      </c>
      <c r="L14" s="246">
        <f>SUM(L7:L13)</f>
        <v>4962</v>
      </c>
      <c r="M14" s="246">
        <f>SUM(M7:M13)</f>
        <v>5365</v>
      </c>
      <c r="N14" s="247">
        <f t="shared" si="0"/>
        <v>68930</v>
      </c>
      <c r="O14" s="248">
        <f>SUM(O7:O13)</f>
        <v>0.15521418792333186</v>
      </c>
    </row>
    <row r="15" spans="1:20" ht="19.5" thickBot="1" x14ac:dyDescent="0.4">
      <c r="A15" s="217" t="s">
        <v>44</v>
      </c>
      <c r="B15" s="218" t="s">
        <v>97</v>
      </c>
      <c r="C15" s="218" t="s">
        <v>98</v>
      </c>
      <c r="D15" s="218" t="s">
        <v>99</v>
      </c>
      <c r="E15" s="218" t="s">
        <v>100</v>
      </c>
      <c r="F15" s="218" t="s">
        <v>101</v>
      </c>
      <c r="G15" s="218" t="s">
        <v>102</v>
      </c>
      <c r="H15" s="218" t="s">
        <v>103</v>
      </c>
      <c r="I15" s="218" t="s">
        <v>104</v>
      </c>
      <c r="J15" s="218" t="s">
        <v>105</v>
      </c>
      <c r="K15" s="218" t="s">
        <v>106</v>
      </c>
      <c r="L15" s="218" t="s">
        <v>107</v>
      </c>
      <c r="M15" s="219" t="s">
        <v>108</v>
      </c>
      <c r="N15" s="217" t="s">
        <v>36</v>
      </c>
      <c r="O15" s="220" t="s">
        <v>15</v>
      </c>
    </row>
    <row r="16" spans="1:20" x14ac:dyDescent="0.35">
      <c r="A16" s="233" t="s">
        <v>37</v>
      </c>
      <c r="B16" s="234">
        <v>0</v>
      </c>
      <c r="C16" s="235">
        <v>0</v>
      </c>
      <c r="D16" s="235">
        <v>0</v>
      </c>
      <c r="E16" s="235">
        <v>0</v>
      </c>
      <c r="F16" s="235">
        <v>0</v>
      </c>
      <c r="G16" s="235">
        <v>0</v>
      </c>
      <c r="H16" s="235">
        <v>0</v>
      </c>
      <c r="I16" s="235">
        <v>0</v>
      </c>
      <c r="J16" s="235">
        <v>0</v>
      </c>
      <c r="K16" s="235">
        <v>0</v>
      </c>
      <c r="L16" s="235">
        <v>0</v>
      </c>
      <c r="M16" s="236">
        <v>0</v>
      </c>
      <c r="N16" s="237">
        <f>SUM(B16:M16)</f>
        <v>0</v>
      </c>
      <c r="O16" s="238">
        <f t="shared" ref="O16:O22" si="3">N16/$N$143</f>
        <v>0</v>
      </c>
    </row>
    <row r="17" spans="1:15" x14ac:dyDescent="0.35">
      <c r="A17" s="17" t="s">
        <v>38</v>
      </c>
      <c r="B17" s="18">
        <v>0</v>
      </c>
      <c r="C17" s="19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1">
        <v>0</v>
      </c>
      <c r="L17" s="20">
        <v>0</v>
      </c>
      <c r="M17" s="23">
        <v>0</v>
      </c>
      <c r="N17" s="120">
        <f>SUM(B17:M17)</f>
        <v>0</v>
      </c>
      <c r="O17" s="16">
        <f t="shared" si="3"/>
        <v>0</v>
      </c>
    </row>
    <row r="18" spans="1:15" x14ac:dyDescent="0.35">
      <c r="A18" s="243" t="s">
        <v>39</v>
      </c>
      <c r="B18" s="244">
        <v>0</v>
      </c>
      <c r="C18" s="239">
        <v>0</v>
      </c>
      <c r="D18" s="239">
        <v>0</v>
      </c>
      <c r="E18" s="239">
        <v>0</v>
      </c>
      <c r="F18" s="239">
        <v>0</v>
      </c>
      <c r="G18" s="239">
        <v>0</v>
      </c>
      <c r="H18" s="239">
        <v>0</v>
      </c>
      <c r="I18" s="239">
        <v>0</v>
      </c>
      <c r="J18" s="239">
        <v>0</v>
      </c>
      <c r="K18" s="239">
        <v>0</v>
      </c>
      <c r="L18" s="239">
        <v>0</v>
      </c>
      <c r="M18" s="240">
        <v>0</v>
      </c>
      <c r="N18" s="241">
        <f>SUM(B18:M18)</f>
        <v>0</v>
      </c>
      <c r="O18" s="242">
        <f t="shared" si="3"/>
        <v>0</v>
      </c>
    </row>
    <row r="19" spans="1:15" x14ac:dyDescent="0.35">
      <c r="A19" s="22" t="s">
        <v>40</v>
      </c>
      <c r="B19" s="18">
        <v>0</v>
      </c>
      <c r="C19" s="19">
        <v>0</v>
      </c>
      <c r="D19" s="20">
        <v>0</v>
      </c>
      <c r="E19" s="20">
        <v>0</v>
      </c>
      <c r="F19" s="20">
        <v>0</v>
      </c>
      <c r="G19" s="23">
        <v>0</v>
      </c>
      <c r="H19" s="20">
        <v>0</v>
      </c>
      <c r="I19" s="19">
        <v>0</v>
      </c>
      <c r="J19" s="20">
        <v>0</v>
      </c>
      <c r="K19" s="21">
        <v>0</v>
      </c>
      <c r="L19" s="20">
        <v>0</v>
      </c>
      <c r="M19" s="23">
        <v>0</v>
      </c>
      <c r="N19" s="120">
        <f t="shared" ref="N19" si="4">SUM(B19:M19)</f>
        <v>0</v>
      </c>
      <c r="O19" s="16">
        <f t="shared" si="3"/>
        <v>0</v>
      </c>
    </row>
    <row r="20" spans="1:15" x14ac:dyDescent="0.35">
      <c r="A20" s="25" t="s">
        <v>41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26">
        <v>0</v>
      </c>
      <c r="I20" s="19">
        <v>0</v>
      </c>
      <c r="J20" s="19">
        <v>0</v>
      </c>
      <c r="K20" s="21">
        <v>0</v>
      </c>
      <c r="L20" s="20">
        <v>0</v>
      </c>
      <c r="M20" s="118">
        <v>0</v>
      </c>
      <c r="N20" s="120">
        <f>SUM(B20:M20)</f>
        <v>0</v>
      </c>
      <c r="O20" s="16">
        <f t="shared" si="3"/>
        <v>0</v>
      </c>
    </row>
    <row r="21" spans="1:15" x14ac:dyDescent="0.35">
      <c r="A21" s="25" t="s">
        <v>42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21">
        <v>0</v>
      </c>
      <c r="L21" s="20">
        <v>0</v>
      </c>
      <c r="M21" s="118">
        <v>0</v>
      </c>
      <c r="N21" s="120">
        <f>SUM(B21:M21)</f>
        <v>0</v>
      </c>
      <c r="O21" s="16">
        <f t="shared" si="3"/>
        <v>0</v>
      </c>
    </row>
    <row r="22" spans="1:15" ht="19.5" thickBot="1" x14ac:dyDescent="0.4">
      <c r="A22" s="27" t="s">
        <v>43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28">
        <v>0</v>
      </c>
      <c r="L22" s="19">
        <v>0</v>
      </c>
      <c r="M22" s="118">
        <v>0</v>
      </c>
      <c r="N22" s="120">
        <f>SUM(B22:M22)</f>
        <v>0</v>
      </c>
      <c r="O22" s="16">
        <f t="shared" si="3"/>
        <v>0</v>
      </c>
    </row>
    <row r="23" spans="1:15" ht="19.5" thickBot="1" x14ac:dyDescent="0.4">
      <c r="A23" s="245" t="s">
        <v>10</v>
      </c>
      <c r="B23" s="246">
        <f t="shared" ref="B23:D23" si="5">SUM(B16:B22)</f>
        <v>0</v>
      </c>
      <c r="C23" s="246">
        <f t="shared" si="5"/>
        <v>0</v>
      </c>
      <c r="D23" s="246">
        <f t="shared" si="5"/>
        <v>0</v>
      </c>
      <c r="E23" s="246">
        <f>SUM(E16:E22)</f>
        <v>0</v>
      </c>
      <c r="F23" s="246">
        <f t="shared" ref="F23:M23" si="6">SUM(F16:F22)</f>
        <v>0</v>
      </c>
      <c r="G23" s="246">
        <f>SUM(G16:G22)</f>
        <v>0</v>
      </c>
      <c r="H23" s="246">
        <f t="shared" si="6"/>
        <v>0</v>
      </c>
      <c r="I23" s="246">
        <v>0</v>
      </c>
      <c r="J23" s="246">
        <f t="shared" si="6"/>
        <v>0</v>
      </c>
      <c r="K23" s="246">
        <f t="shared" si="6"/>
        <v>0</v>
      </c>
      <c r="L23" s="246">
        <f>SUM(L16:L22)</f>
        <v>0</v>
      </c>
      <c r="M23" s="246">
        <f t="shared" si="6"/>
        <v>0</v>
      </c>
      <c r="N23" s="247">
        <f>SUM(B23:M23)</f>
        <v>0</v>
      </c>
      <c r="O23" s="248">
        <f>SUM(O16:O22)</f>
        <v>0</v>
      </c>
    </row>
    <row r="24" spans="1:15" ht="19.5" thickBot="1" x14ac:dyDescent="0.4">
      <c r="A24" s="217" t="s">
        <v>58</v>
      </c>
      <c r="B24" s="218" t="s">
        <v>97</v>
      </c>
      <c r="C24" s="218" t="s">
        <v>98</v>
      </c>
      <c r="D24" s="218" t="s">
        <v>99</v>
      </c>
      <c r="E24" s="218" t="s">
        <v>100</v>
      </c>
      <c r="F24" s="218" t="s">
        <v>101</v>
      </c>
      <c r="G24" s="218" t="s">
        <v>102</v>
      </c>
      <c r="H24" s="218" t="s">
        <v>103</v>
      </c>
      <c r="I24" s="218" t="s">
        <v>104</v>
      </c>
      <c r="J24" s="218" t="s">
        <v>105</v>
      </c>
      <c r="K24" s="218" t="s">
        <v>106</v>
      </c>
      <c r="L24" s="218" t="s">
        <v>107</v>
      </c>
      <c r="M24" s="219" t="s">
        <v>108</v>
      </c>
      <c r="N24" s="217" t="s">
        <v>36</v>
      </c>
      <c r="O24" s="220" t="s">
        <v>15</v>
      </c>
    </row>
    <row r="25" spans="1:15" x14ac:dyDescent="0.35">
      <c r="A25" s="233" t="s">
        <v>37</v>
      </c>
      <c r="B25" s="234">
        <v>1142</v>
      </c>
      <c r="C25" s="235">
        <v>1487</v>
      </c>
      <c r="D25" s="235">
        <v>1235</v>
      </c>
      <c r="E25" s="235">
        <v>1127</v>
      </c>
      <c r="F25" s="235">
        <v>1445</v>
      </c>
      <c r="G25" s="235">
        <v>1103</v>
      </c>
      <c r="H25" s="235">
        <v>1709</v>
      </c>
      <c r="I25" s="235">
        <v>1303</v>
      </c>
      <c r="J25" s="235">
        <v>1315</v>
      </c>
      <c r="K25" s="235">
        <v>1215</v>
      </c>
      <c r="L25" s="235">
        <v>917</v>
      </c>
      <c r="M25" s="236">
        <v>797</v>
      </c>
      <c r="N25" s="237">
        <f>SUM(B25:M25)</f>
        <v>14795</v>
      </c>
      <c r="O25" s="238">
        <f t="shared" ref="O25:O31" si="7">N25/$N$143</f>
        <v>3.331486885718403E-2</v>
      </c>
    </row>
    <row r="26" spans="1:15" x14ac:dyDescent="0.35">
      <c r="A26" s="17" t="s">
        <v>38</v>
      </c>
      <c r="B26" s="18">
        <v>0</v>
      </c>
      <c r="C26" s="19">
        <v>0</v>
      </c>
      <c r="D26" s="20">
        <v>262</v>
      </c>
      <c r="E26" s="20">
        <v>0</v>
      </c>
      <c r="F26" s="20">
        <v>40</v>
      </c>
      <c r="G26" s="20">
        <v>298</v>
      </c>
      <c r="H26" s="20">
        <v>0</v>
      </c>
      <c r="I26" s="20">
        <v>0</v>
      </c>
      <c r="J26" s="20">
        <v>0</v>
      </c>
      <c r="K26" s="21">
        <v>142</v>
      </c>
      <c r="L26" s="20">
        <v>0</v>
      </c>
      <c r="M26" s="23">
        <v>424</v>
      </c>
      <c r="N26" s="120">
        <f t="shared" ref="N26:N31" si="8">SUM(B26:M26)</f>
        <v>1166</v>
      </c>
      <c r="O26" s="16">
        <f t="shared" si="7"/>
        <v>2.6255584378152472E-3</v>
      </c>
    </row>
    <row r="27" spans="1:15" x14ac:dyDescent="0.35">
      <c r="A27" s="243" t="s">
        <v>39</v>
      </c>
      <c r="B27" s="244">
        <v>622</v>
      </c>
      <c r="C27" s="239">
        <v>666</v>
      </c>
      <c r="D27" s="239">
        <v>713</v>
      </c>
      <c r="E27" s="239">
        <v>852</v>
      </c>
      <c r="F27" s="239">
        <v>818</v>
      </c>
      <c r="G27" s="239">
        <v>930</v>
      </c>
      <c r="H27" s="239">
        <v>683</v>
      </c>
      <c r="I27" s="239">
        <v>658</v>
      </c>
      <c r="J27" s="239">
        <v>604</v>
      </c>
      <c r="K27" s="239">
        <v>761</v>
      </c>
      <c r="L27" s="239">
        <v>375</v>
      </c>
      <c r="M27" s="240">
        <v>450</v>
      </c>
      <c r="N27" s="241">
        <f t="shared" si="8"/>
        <v>8132</v>
      </c>
      <c r="O27" s="242">
        <f t="shared" si="7"/>
        <v>1.8311356103184896E-2</v>
      </c>
    </row>
    <row r="28" spans="1:15" x14ac:dyDescent="0.35">
      <c r="A28" s="22" t="s">
        <v>40</v>
      </c>
      <c r="B28" s="18">
        <v>736</v>
      </c>
      <c r="C28" s="19">
        <v>757</v>
      </c>
      <c r="D28" s="20">
        <v>577</v>
      </c>
      <c r="E28" s="20">
        <v>464</v>
      </c>
      <c r="F28" s="20">
        <v>733</v>
      </c>
      <c r="G28" s="23">
        <v>95</v>
      </c>
      <c r="H28" s="20">
        <v>432</v>
      </c>
      <c r="I28" s="19">
        <v>564</v>
      </c>
      <c r="J28" s="20">
        <v>1160</v>
      </c>
      <c r="K28" s="21">
        <v>977</v>
      </c>
      <c r="L28" s="20">
        <v>802</v>
      </c>
      <c r="M28" s="23">
        <v>967</v>
      </c>
      <c r="N28" s="120">
        <f t="shared" si="8"/>
        <v>8264</v>
      </c>
      <c r="O28" s="16">
        <f t="shared" si="7"/>
        <v>1.8608589133880964E-2</v>
      </c>
    </row>
    <row r="29" spans="1:15" x14ac:dyDescent="0.35">
      <c r="A29" s="25" t="s">
        <v>41</v>
      </c>
      <c r="B29" s="19">
        <v>0</v>
      </c>
      <c r="C29" s="19">
        <v>4</v>
      </c>
      <c r="D29" s="19">
        <v>0</v>
      </c>
      <c r="E29" s="19">
        <v>0</v>
      </c>
      <c r="F29" s="19">
        <v>4</v>
      </c>
      <c r="G29" s="19">
        <v>2</v>
      </c>
      <c r="H29" s="26">
        <v>0</v>
      </c>
      <c r="I29" s="19">
        <v>0</v>
      </c>
      <c r="J29" s="19">
        <v>0</v>
      </c>
      <c r="K29" s="21">
        <v>2</v>
      </c>
      <c r="L29" s="20">
        <v>2</v>
      </c>
      <c r="M29" s="118">
        <v>2</v>
      </c>
      <c r="N29" s="120">
        <f t="shared" si="8"/>
        <v>16</v>
      </c>
      <c r="O29" s="16">
        <f t="shared" si="7"/>
        <v>3.6028246144977665E-5</v>
      </c>
    </row>
    <row r="30" spans="1:15" x14ac:dyDescent="0.35">
      <c r="A30" s="25" t="s">
        <v>42</v>
      </c>
      <c r="B30" s="19">
        <v>0</v>
      </c>
      <c r="C30" s="19">
        <v>4</v>
      </c>
      <c r="D30" s="19">
        <v>0</v>
      </c>
      <c r="E30" s="19">
        <v>0</v>
      </c>
      <c r="F30" s="19">
        <v>6</v>
      </c>
      <c r="G30" s="19">
        <v>0</v>
      </c>
      <c r="H30" s="19">
        <v>0</v>
      </c>
      <c r="I30" s="19">
        <v>0</v>
      </c>
      <c r="J30" s="19">
        <v>0</v>
      </c>
      <c r="K30" s="21">
        <v>4</v>
      </c>
      <c r="L30" s="20">
        <v>6</v>
      </c>
      <c r="M30" s="118">
        <v>0</v>
      </c>
      <c r="N30" s="120">
        <f t="shared" si="8"/>
        <v>20</v>
      </c>
      <c r="O30" s="16">
        <f t="shared" si="7"/>
        <v>4.5035307681222078E-5</v>
      </c>
    </row>
    <row r="31" spans="1:15" ht="19.5" thickBot="1" x14ac:dyDescent="0.4">
      <c r="A31" s="27" t="s">
        <v>43</v>
      </c>
      <c r="B31" s="19">
        <v>620</v>
      </c>
      <c r="C31" s="19">
        <v>60</v>
      </c>
      <c r="D31" s="19">
        <v>53</v>
      </c>
      <c r="E31" s="19">
        <v>118</v>
      </c>
      <c r="F31" s="19">
        <v>424</v>
      </c>
      <c r="G31" s="19">
        <v>225</v>
      </c>
      <c r="H31" s="19">
        <v>82</v>
      </c>
      <c r="I31" s="19">
        <v>87</v>
      </c>
      <c r="J31" s="19">
        <v>183</v>
      </c>
      <c r="K31" s="28">
        <v>374</v>
      </c>
      <c r="L31" s="19">
        <v>246</v>
      </c>
      <c r="M31" s="118">
        <v>100</v>
      </c>
      <c r="N31" s="120">
        <f t="shared" si="8"/>
        <v>2572</v>
      </c>
      <c r="O31" s="16">
        <f t="shared" si="7"/>
        <v>5.7915405678051592E-3</v>
      </c>
    </row>
    <row r="32" spans="1:15" ht="19.5" thickBot="1" x14ac:dyDescent="0.4">
      <c r="A32" s="245" t="s">
        <v>10</v>
      </c>
      <c r="B32" s="246">
        <f t="shared" ref="B32:L32" si="9">SUM(B25:B31)</f>
        <v>3120</v>
      </c>
      <c r="C32" s="246">
        <f t="shared" si="9"/>
        <v>2978</v>
      </c>
      <c r="D32" s="246">
        <f t="shared" si="9"/>
        <v>2840</v>
      </c>
      <c r="E32" s="246">
        <f t="shared" si="9"/>
        <v>2561</v>
      </c>
      <c r="F32" s="246">
        <f t="shared" si="9"/>
        <v>3470</v>
      </c>
      <c r="G32" s="246">
        <f t="shared" si="9"/>
        <v>2653</v>
      </c>
      <c r="H32" s="246">
        <v>2906</v>
      </c>
      <c r="I32" s="246">
        <v>2612</v>
      </c>
      <c r="J32" s="246">
        <v>3262</v>
      </c>
      <c r="K32" s="246">
        <f t="shared" si="9"/>
        <v>3475</v>
      </c>
      <c r="L32" s="246">
        <f t="shared" si="9"/>
        <v>2348</v>
      </c>
      <c r="M32" s="249">
        <f>SUM(M25:M31)</f>
        <v>2740</v>
      </c>
      <c r="N32" s="247">
        <f>SUM(B32:M32)</f>
        <v>34965</v>
      </c>
      <c r="O32" s="248">
        <f>SUM(O25:O31)</f>
        <v>7.873297665369651E-2</v>
      </c>
    </row>
    <row r="33" spans="1:19" ht="19.5" thickBot="1" x14ac:dyDescent="0.4">
      <c r="A33" s="217" t="s">
        <v>59</v>
      </c>
      <c r="B33" s="218" t="s">
        <v>97</v>
      </c>
      <c r="C33" s="218" t="s">
        <v>98</v>
      </c>
      <c r="D33" s="218" t="s">
        <v>99</v>
      </c>
      <c r="E33" s="218" t="s">
        <v>100</v>
      </c>
      <c r="F33" s="218" t="s">
        <v>101</v>
      </c>
      <c r="G33" s="218" t="s">
        <v>102</v>
      </c>
      <c r="H33" s="218" t="s">
        <v>103</v>
      </c>
      <c r="I33" s="218" t="s">
        <v>104</v>
      </c>
      <c r="J33" s="218" t="s">
        <v>105</v>
      </c>
      <c r="K33" s="218" t="s">
        <v>106</v>
      </c>
      <c r="L33" s="218" t="s">
        <v>107</v>
      </c>
      <c r="M33" s="219" t="s">
        <v>108</v>
      </c>
      <c r="N33" s="217" t="s">
        <v>36</v>
      </c>
      <c r="O33" s="220" t="s">
        <v>15</v>
      </c>
    </row>
    <row r="34" spans="1:19" x14ac:dyDescent="0.35">
      <c r="A34" s="233" t="s">
        <v>37</v>
      </c>
      <c r="B34" s="234">
        <v>708</v>
      </c>
      <c r="C34" s="235">
        <v>707</v>
      </c>
      <c r="D34" s="235">
        <v>647</v>
      </c>
      <c r="E34" s="235">
        <v>636</v>
      </c>
      <c r="F34" s="235">
        <v>792</v>
      </c>
      <c r="G34" s="235">
        <v>278</v>
      </c>
      <c r="H34" s="235">
        <v>711</v>
      </c>
      <c r="I34" s="235">
        <v>547</v>
      </c>
      <c r="J34" s="235">
        <v>4</v>
      </c>
      <c r="K34" s="235">
        <v>0</v>
      </c>
      <c r="L34" s="235">
        <v>0</v>
      </c>
      <c r="M34" s="236">
        <v>40</v>
      </c>
      <c r="N34" s="237">
        <f>SUM(B34:M34)</f>
        <v>5070</v>
      </c>
      <c r="O34" s="238">
        <f t="shared" ref="O34:O40" si="10">N34/$N$143</f>
        <v>1.1416450497189796E-2</v>
      </c>
    </row>
    <row r="35" spans="1:19" x14ac:dyDescent="0.35">
      <c r="A35" s="17" t="s">
        <v>38</v>
      </c>
      <c r="B35" s="18">
        <v>0</v>
      </c>
      <c r="C35" s="19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1">
        <v>0</v>
      </c>
      <c r="L35" s="20">
        <v>0</v>
      </c>
      <c r="M35" s="23">
        <v>0</v>
      </c>
      <c r="N35" s="120">
        <f t="shared" ref="N35:N40" si="11">SUM(B35:M35)</f>
        <v>0</v>
      </c>
      <c r="O35" s="16">
        <f t="shared" si="10"/>
        <v>0</v>
      </c>
    </row>
    <row r="36" spans="1:19" x14ac:dyDescent="0.35">
      <c r="A36" s="243" t="s">
        <v>39</v>
      </c>
      <c r="B36" s="244">
        <v>0</v>
      </c>
      <c r="C36" s="239">
        <v>0</v>
      </c>
      <c r="D36" s="239">
        <v>0</v>
      </c>
      <c r="E36" s="239">
        <v>2</v>
      </c>
      <c r="F36" s="239">
        <v>10</v>
      </c>
      <c r="G36" s="239">
        <v>12</v>
      </c>
      <c r="H36" s="239">
        <v>0</v>
      </c>
      <c r="I36" s="239">
        <v>0</v>
      </c>
      <c r="J36" s="239">
        <v>0</v>
      </c>
      <c r="K36" s="239">
        <v>0</v>
      </c>
      <c r="L36" s="239">
        <v>0</v>
      </c>
      <c r="M36" s="240">
        <v>0</v>
      </c>
      <c r="N36" s="241">
        <f t="shared" si="11"/>
        <v>24</v>
      </c>
      <c r="O36" s="242">
        <f t="shared" si="10"/>
        <v>5.4042369217466491E-5</v>
      </c>
    </row>
    <row r="37" spans="1:19" x14ac:dyDescent="0.35">
      <c r="A37" s="22" t="s">
        <v>40</v>
      </c>
      <c r="B37" s="18">
        <v>708</v>
      </c>
      <c r="C37" s="19">
        <v>749</v>
      </c>
      <c r="D37" s="20">
        <v>725</v>
      </c>
      <c r="E37" s="20">
        <v>594</v>
      </c>
      <c r="F37" s="20">
        <v>608</v>
      </c>
      <c r="G37" s="23">
        <v>309</v>
      </c>
      <c r="H37" s="20">
        <v>490</v>
      </c>
      <c r="I37" s="19">
        <v>1373</v>
      </c>
      <c r="J37" s="20">
        <v>452</v>
      </c>
      <c r="K37" s="21">
        <v>4</v>
      </c>
      <c r="L37" s="20">
        <v>0</v>
      </c>
      <c r="M37" s="23">
        <v>0</v>
      </c>
      <c r="N37" s="120">
        <f t="shared" si="11"/>
        <v>6012</v>
      </c>
      <c r="O37" s="16">
        <f t="shared" si="10"/>
        <v>1.3537613488975357E-2</v>
      </c>
    </row>
    <row r="38" spans="1:19" x14ac:dyDescent="0.35">
      <c r="A38" s="25" t="s">
        <v>41</v>
      </c>
      <c r="B38" s="19">
        <v>0</v>
      </c>
      <c r="C38" s="19">
        <v>0</v>
      </c>
      <c r="D38" s="19">
        <v>2</v>
      </c>
      <c r="E38" s="19">
        <v>0</v>
      </c>
      <c r="F38" s="19">
        <v>0</v>
      </c>
      <c r="G38" s="19">
        <v>0</v>
      </c>
      <c r="H38" s="26">
        <v>0</v>
      </c>
      <c r="I38" s="19">
        <v>0</v>
      </c>
      <c r="J38" s="19">
        <v>0</v>
      </c>
      <c r="K38" s="21">
        <v>0</v>
      </c>
      <c r="L38" s="20">
        <v>0</v>
      </c>
      <c r="M38" s="118">
        <v>0</v>
      </c>
      <c r="N38" s="120">
        <f>SUM(B38:M38)</f>
        <v>2</v>
      </c>
      <c r="O38" s="16">
        <f t="shared" si="10"/>
        <v>4.5035307681222082E-6</v>
      </c>
    </row>
    <row r="39" spans="1:19" x14ac:dyDescent="0.35">
      <c r="A39" s="25" t="s">
        <v>42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21">
        <v>0</v>
      </c>
      <c r="L39" s="20">
        <v>0</v>
      </c>
      <c r="M39" s="118">
        <v>0</v>
      </c>
      <c r="N39" s="120">
        <f t="shared" si="11"/>
        <v>0</v>
      </c>
      <c r="O39" s="16">
        <f t="shared" si="10"/>
        <v>0</v>
      </c>
    </row>
    <row r="40" spans="1:19" ht="19.5" thickBot="1" x14ac:dyDescent="0.4">
      <c r="A40" s="27" t="s">
        <v>43</v>
      </c>
      <c r="B40" s="19">
        <v>0</v>
      </c>
      <c r="C40" s="19">
        <v>0</v>
      </c>
      <c r="D40" s="19">
        <v>4</v>
      </c>
      <c r="E40" s="19">
        <v>6</v>
      </c>
      <c r="F40" s="19">
        <v>0</v>
      </c>
      <c r="G40" s="19">
        <v>0</v>
      </c>
      <c r="H40" s="19">
        <v>0</v>
      </c>
      <c r="I40" s="19">
        <v>36</v>
      </c>
      <c r="J40" s="19">
        <v>0</v>
      </c>
      <c r="K40" s="28">
        <v>0</v>
      </c>
      <c r="L40" s="19">
        <v>2</v>
      </c>
      <c r="M40" s="118">
        <v>3</v>
      </c>
      <c r="N40" s="120">
        <f t="shared" si="11"/>
        <v>51</v>
      </c>
      <c r="O40" s="16">
        <f t="shared" si="10"/>
        <v>1.148400345871163E-4</v>
      </c>
    </row>
    <row r="41" spans="1:19" ht="19.5" thickBot="1" x14ac:dyDescent="0.4">
      <c r="A41" s="245" t="s">
        <v>10</v>
      </c>
      <c r="B41" s="246">
        <f t="shared" ref="B41:L41" si="12">SUM(B34:B40)</f>
        <v>1416</v>
      </c>
      <c r="C41" s="246">
        <f t="shared" si="12"/>
        <v>1456</v>
      </c>
      <c r="D41" s="246">
        <f t="shared" si="12"/>
        <v>1378</v>
      </c>
      <c r="E41" s="246">
        <f t="shared" si="12"/>
        <v>1238</v>
      </c>
      <c r="F41" s="246">
        <f t="shared" si="12"/>
        <v>1410</v>
      </c>
      <c r="G41" s="246">
        <f t="shared" si="12"/>
        <v>599</v>
      </c>
      <c r="H41" s="246">
        <v>1201</v>
      </c>
      <c r="I41" s="246">
        <f t="shared" si="12"/>
        <v>1956</v>
      </c>
      <c r="J41" s="246">
        <v>456</v>
      </c>
      <c r="K41" s="246">
        <f t="shared" si="12"/>
        <v>4</v>
      </c>
      <c r="L41" s="246">
        <f t="shared" si="12"/>
        <v>2</v>
      </c>
      <c r="M41" s="246">
        <f>SUM(M34:M40)</f>
        <v>43</v>
      </c>
      <c r="N41" s="247">
        <f>SUM(B41:M41)</f>
        <v>11159</v>
      </c>
      <c r="O41" s="248">
        <f>SUM(O34:O40)</f>
        <v>2.5127449920737861E-2</v>
      </c>
    </row>
    <row r="42" spans="1:19" ht="19.5" thickBot="1" x14ac:dyDescent="0.4">
      <c r="A42" s="217" t="s">
        <v>91</v>
      </c>
      <c r="B42" s="218" t="s">
        <v>97</v>
      </c>
      <c r="C42" s="218" t="s">
        <v>98</v>
      </c>
      <c r="D42" s="218" t="s">
        <v>99</v>
      </c>
      <c r="E42" s="218" t="s">
        <v>100</v>
      </c>
      <c r="F42" s="218" t="s">
        <v>101</v>
      </c>
      <c r="G42" s="218" t="s">
        <v>102</v>
      </c>
      <c r="H42" s="218" t="s">
        <v>103</v>
      </c>
      <c r="I42" s="218" t="s">
        <v>104</v>
      </c>
      <c r="J42" s="218" t="s">
        <v>105</v>
      </c>
      <c r="K42" s="218" t="s">
        <v>106</v>
      </c>
      <c r="L42" s="218" t="s">
        <v>107</v>
      </c>
      <c r="M42" s="219" t="s">
        <v>108</v>
      </c>
      <c r="N42" s="217" t="s">
        <v>36</v>
      </c>
      <c r="O42" s="220" t="s">
        <v>15</v>
      </c>
      <c r="R42" s="74"/>
      <c r="S42" s="74"/>
    </row>
    <row r="43" spans="1:19" x14ac:dyDescent="0.35">
      <c r="A43" s="233" t="s">
        <v>37</v>
      </c>
      <c r="B43" s="234">
        <v>0</v>
      </c>
      <c r="C43" s="235">
        <v>0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0</v>
      </c>
      <c r="J43" s="235">
        <v>0</v>
      </c>
      <c r="K43" s="235">
        <v>0</v>
      </c>
      <c r="L43" s="235">
        <v>0</v>
      </c>
      <c r="M43" s="236">
        <v>0</v>
      </c>
      <c r="N43" s="237">
        <f t="shared" ref="N43:N50" si="13">SUM(B43:M43)</f>
        <v>0</v>
      </c>
      <c r="O43" s="238">
        <f t="shared" ref="O43:O49" si="14">N43/$N$143</f>
        <v>0</v>
      </c>
      <c r="R43" s="74"/>
      <c r="S43" s="74"/>
    </row>
    <row r="44" spans="1:19" x14ac:dyDescent="0.35">
      <c r="A44" s="17" t="s">
        <v>38</v>
      </c>
      <c r="B44" s="18">
        <v>0</v>
      </c>
      <c r="C44" s="19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1">
        <v>0</v>
      </c>
      <c r="L44" s="20">
        <v>0</v>
      </c>
      <c r="M44" s="23">
        <v>0</v>
      </c>
      <c r="N44" s="120">
        <f t="shared" si="13"/>
        <v>0</v>
      </c>
      <c r="O44" s="16">
        <f t="shared" si="14"/>
        <v>0</v>
      </c>
      <c r="R44" s="74"/>
      <c r="S44" s="74"/>
    </row>
    <row r="45" spans="1:19" x14ac:dyDescent="0.35">
      <c r="A45" s="243" t="s">
        <v>39</v>
      </c>
      <c r="B45" s="244">
        <v>0</v>
      </c>
      <c r="C45" s="239">
        <v>0</v>
      </c>
      <c r="D45" s="239">
        <v>0</v>
      </c>
      <c r="E45" s="239">
        <v>0</v>
      </c>
      <c r="F45" s="239">
        <v>0</v>
      </c>
      <c r="G45" s="239">
        <v>0</v>
      </c>
      <c r="H45" s="239">
        <v>0</v>
      </c>
      <c r="I45" s="239">
        <v>0</v>
      </c>
      <c r="J45" s="239">
        <v>0</v>
      </c>
      <c r="K45" s="239">
        <v>0</v>
      </c>
      <c r="L45" s="239">
        <v>0</v>
      </c>
      <c r="M45" s="240">
        <v>0</v>
      </c>
      <c r="N45" s="241">
        <f t="shared" si="13"/>
        <v>0</v>
      </c>
      <c r="O45" s="242">
        <f t="shared" si="14"/>
        <v>0</v>
      </c>
      <c r="R45" s="74"/>
      <c r="S45" s="74"/>
    </row>
    <row r="46" spans="1:19" x14ac:dyDescent="0.35">
      <c r="A46" s="22" t="s">
        <v>40</v>
      </c>
      <c r="B46" s="18">
        <v>0</v>
      </c>
      <c r="C46" s="19">
        <v>0</v>
      </c>
      <c r="D46" s="20">
        <v>0</v>
      </c>
      <c r="E46" s="20">
        <v>0</v>
      </c>
      <c r="F46" s="20">
        <v>0</v>
      </c>
      <c r="G46" s="23">
        <v>0</v>
      </c>
      <c r="H46" s="20">
        <v>0</v>
      </c>
      <c r="I46" s="19">
        <v>0</v>
      </c>
      <c r="J46" s="20">
        <v>0</v>
      </c>
      <c r="K46" s="21">
        <v>0</v>
      </c>
      <c r="L46" s="20">
        <v>0</v>
      </c>
      <c r="M46" s="23">
        <v>0</v>
      </c>
      <c r="N46" s="120">
        <f t="shared" si="13"/>
        <v>0</v>
      </c>
      <c r="O46" s="16">
        <f t="shared" si="14"/>
        <v>0</v>
      </c>
      <c r="R46" s="74"/>
      <c r="S46" s="74"/>
    </row>
    <row r="47" spans="1:19" x14ac:dyDescent="0.35">
      <c r="A47" s="25" t="s">
        <v>41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26">
        <v>0</v>
      </c>
      <c r="I47" s="19">
        <v>0</v>
      </c>
      <c r="J47" s="19">
        <v>0</v>
      </c>
      <c r="K47" s="21">
        <v>0</v>
      </c>
      <c r="L47" s="20">
        <v>0</v>
      </c>
      <c r="M47" s="118">
        <v>0</v>
      </c>
      <c r="N47" s="120">
        <f t="shared" si="13"/>
        <v>0</v>
      </c>
      <c r="O47" s="16">
        <f t="shared" si="14"/>
        <v>0</v>
      </c>
      <c r="R47" s="74"/>
      <c r="S47" s="74"/>
    </row>
    <row r="48" spans="1:19" x14ac:dyDescent="0.35">
      <c r="A48" s="25" t="s">
        <v>42</v>
      </c>
      <c r="B48" s="19">
        <v>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21">
        <v>0</v>
      </c>
      <c r="L48" s="20">
        <v>0</v>
      </c>
      <c r="M48" s="118">
        <v>0</v>
      </c>
      <c r="N48" s="120">
        <f t="shared" si="13"/>
        <v>0</v>
      </c>
      <c r="O48" s="16">
        <f t="shared" si="14"/>
        <v>0</v>
      </c>
      <c r="R48" s="74"/>
      <c r="S48" s="74"/>
    </row>
    <row r="49" spans="1:22" ht="19.5" thickBot="1" x14ac:dyDescent="0.4">
      <c r="A49" s="27" t="s">
        <v>43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28">
        <v>0</v>
      </c>
      <c r="L49" s="19">
        <v>0</v>
      </c>
      <c r="M49" s="118">
        <v>0</v>
      </c>
      <c r="N49" s="120">
        <f t="shared" si="13"/>
        <v>0</v>
      </c>
      <c r="O49" s="16">
        <f t="shared" si="14"/>
        <v>0</v>
      </c>
      <c r="R49" s="74"/>
      <c r="S49" s="74"/>
    </row>
    <row r="50" spans="1:22" ht="19.5" thickBot="1" x14ac:dyDescent="0.4">
      <c r="A50" s="245" t="s">
        <v>10</v>
      </c>
      <c r="B50" s="246">
        <f t="shared" ref="B50:G50" si="15">SUM(B43:B49)</f>
        <v>0</v>
      </c>
      <c r="C50" s="246">
        <f t="shared" si="15"/>
        <v>0</v>
      </c>
      <c r="D50" s="246">
        <f t="shared" si="15"/>
        <v>0</v>
      </c>
      <c r="E50" s="246">
        <f>SUM(E43:E49)</f>
        <v>0</v>
      </c>
      <c r="F50" s="246">
        <f t="shared" si="15"/>
        <v>0</v>
      </c>
      <c r="G50" s="246">
        <f t="shared" si="15"/>
        <v>0</v>
      </c>
      <c r="H50" s="246">
        <f>SUM(H43:H49)</f>
        <v>0</v>
      </c>
      <c r="I50" s="246">
        <f t="shared" ref="I50:L50" si="16">SUM(I43:I49)</f>
        <v>0</v>
      </c>
      <c r="J50" s="246">
        <f>SUM(J43:J49)</f>
        <v>0</v>
      </c>
      <c r="K50" s="246">
        <f t="shared" si="16"/>
        <v>0</v>
      </c>
      <c r="L50" s="246">
        <f t="shared" si="16"/>
        <v>0</v>
      </c>
      <c r="M50" s="249">
        <f>SUM(M43:M49)</f>
        <v>0</v>
      </c>
      <c r="N50" s="247">
        <f t="shared" si="13"/>
        <v>0</v>
      </c>
      <c r="O50" s="248">
        <f>SUM(O43:O49)</f>
        <v>0</v>
      </c>
      <c r="R50" s="74"/>
      <c r="S50" s="74"/>
    </row>
    <row r="51" spans="1:22" ht="19.5" thickBot="1" x14ac:dyDescent="0.4">
      <c r="A51" s="217" t="s">
        <v>60</v>
      </c>
      <c r="B51" s="218" t="s">
        <v>97</v>
      </c>
      <c r="C51" s="218" t="s">
        <v>98</v>
      </c>
      <c r="D51" s="218" t="s">
        <v>99</v>
      </c>
      <c r="E51" s="218" t="s">
        <v>100</v>
      </c>
      <c r="F51" s="218" t="s">
        <v>101</v>
      </c>
      <c r="G51" s="218" t="s">
        <v>102</v>
      </c>
      <c r="H51" s="218" t="s">
        <v>103</v>
      </c>
      <c r="I51" s="218" t="s">
        <v>104</v>
      </c>
      <c r="J51" s="218" t="s">
        <v>105</v>
      </c>
      <c r="K51" s="218" t="s">
        <v>106</v>
      </c>
      <c r="L51" s="218" t="s">
        <v>107</v>
      </c>
      <c r="M51" s="219" t="s">
        <v>108</v>
      </c>
      <c r="N51" s="217" t="s">
        <v>36</v>
      </c>
      <c r="O51" s="220" t="s">
        <v>15</v>
      </c>
    </row>
    <row r="52" spans="1:22" x14ac:dyDescent="0.35">
      <c r="A52" s="233" t="s">
        <v>37</v>
      </c>
      <c r="B52" s="234">
        <v>1917</v>
      </c>
      <c r="C52" s="235">
        <v>2475</v>
      </c>
      <c r="D52" s="235">
        <v>1438</v>
      </c>
      <c r="E52" s="235">
        <v>2768</v>
      </c>
      <c r="F52" s="235">
        <v>1712</v>
      </c>
      <c r="G52" s="235">
        <v>1393</v>
      </c>
      <c r="H52" s="235">
        <v>3350</v>
      </c>
      <c r="I52" s="235">
        <v>2731</v>
      </c>
      <c r="J52" s="235">
        <v>2565</v>
      </c>
      <c r="K52" s="235">
        <v>1530</v>
      </c>
      <c r="L52" s="235">
        <v>1054</v>
      </c>
      <c r="M52" s="236">
        <v>1072</v>
      </c>
      <c r="N52" s="237">
        <f t="shared" ref="N52:N59" si="17">SUM(B52:M52)</f>
        <v>24005</v>
      </c>
      <c r="O52" s="238">
        <f t="shared" ref="O52:O58" si="18">N52/$N$143</f>
        <v>5.4053628044386799E-2</v>
      </c>
      <c r="V52" s="67"/>
    </row>
    <row r="53" spans="1:22" x14ac:dyDescent="0.35">
      <c r="A53" s="17" t="s">
        <v>38</v>
      </c>
      <c r="B53" s="18">
        <v>0</v>
      </c>
      <c r="C53" s="19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1">
        <v>0</v>
      </c>
      <c r="L53" s="20">
        <v>0</v>
      </c>
      <c r="M53" s="23">
        <v>0</v>
      </c>
      <c r="N53" s="120">
        <f t="shared" si="17"/>
        <v>0</v>
      </c>
      <c r="O53" s="16">
        <f t="shared" si="18"/>
        <v>0</v>
      </c>
    </row>
    <row r="54" spans="1:22" x14ac:dyDescent="0.35">
      <c r="A54" s="243" t="s">
        <v>39</v>
      </c>
      <c r="B54" s="244">
        <v>112</v>
      </c>
      <c r="C54" s="239">
        <v>168</v>
      </c>
      <c r="D54" s="239">
        <v>111</v>
      </c>
      <c r="E54" s="239">
        <v>128</v>
      </c>
      <c r="F54" s="239">
        <v>109</v>
      </c>
      <c r="G54" s="239">
        <v>102</v>
      </c>
      <c r="H54" s="239">
        <v>70</v>
      </c>
      <c r="I54" s="239">
        <v>4</v>
      </c>
      <c r="J54" s="239">
        <v>8</v>
      </c>
      <c r="K54" s="239">
        <v>64</v>
      </c>
      <c r="L54" s="239">
        <v>34</v>
      </c>
      <c r="M54" s="240">
        <v>22</v>
      </c>
      <c r="N54" s="241">
        <f t="shared" si="17"/>
        <v>932</v>
      </c>
      <c r="O54" s="242">
        <f t="shared" si="18"/>
        <v>2.098645337944949E-3</v>
      </c>
    </row>
    <row r="55" spans="1:22" x14ac:dyDescent="0.35">
      <c r="A55" s="22" t="s">
        <v>40</v>
      </c>
      <c r="B55" s="18">
        <v>1665</v>
      </c>
      <c r="C55" s="19">
        <v>2078</v>
      </c>
      <c r="D55" s="20">
        <v>1267</v>
      </c>
      <c r="E55" s="20">
        <v>1309</v>
      </c>
      <c r="F55" s="20">
        <v>1630</v>
      </c>
      <c r="G55" s="23">
        <v>1426</v>
      </c>
      <c r="H55" s="20">
        <v>3610</v>
      </c>
      <c r="I55" s="19">
        <v>2982</v>
      </c>
      <c r="J55" s="20">
        <v>2466</v>
      </c>
      <c r="K55" s="21">
        <v>2474</v>
      </c>
      <c r="L55" s="20">
        <v>1230</v>
      </c>
      <c r="M55" s="23">
        <v>550</v>
      </c>
      <c r="N55" s="120">
        <f t="shared" si="17"/>
        <v>22687</v>
      </c>
      <c r="O55" s="16">
        <f t="shared" si="18"/>
        <v>5.1085801268194266E-2</v>
      </c>
    </row>
    <row r="56" spans="1:22" x14ac:dyDescent="0.35">
      <c r="A56" s="25" t="s">
        <v>41</v>
      </c>
      <c r="B56" s="19"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26">
        <v>0</v>
      </c>
      <c r="I56" s="19">
        <v>0</v>
      </c>
      <c r="J56" s="19">
        <v>0</v>
      </c>
      <c r="K56" s="21">
        <v>2</v>
      </c>
      <c r="L56" s="20">
        <v>0</v>
      </c>
      <c r="M56" s="118">
        <v>0</v>
      </c>
      <c r="N56" s="120">
        <f t="shared" si="17"/>
        <v>2</v>
      </c>
      <c r="O56" s="16">
        <f t="shared" si="18"/>
        <v>4.5035307681222082E-6</v>
      </c>
    </row>
    <row r="57" spans="1:22" x14ac:dyDescent="0.35">
      <c r="A57" s="25" t="s">
        <v>42</v>
      </c>
      <c r="B57" s="19">
        <v>0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21">
        <v>0</v>
      </c>
      <c r="L57" s="20">
        <v>0</v>
      </c>
      <c r="M57" s="118">
        <v>0</v>
      </c>
      <c r="N57" s="120">
        <f t="shared" si="17"/>
        <v>0</v>
      </c>
      <c r="O57" s="16">
        <f t="shared" si="18"/>
        <v>0</v>
      </c>
    </row>
    <row r="58" spans="1:22" ht="19.5" thickBot="1" x14ac:dyDescent="0.4">
      <c r="A58" s="27" t="s">
        <v>43</v>
      </c>
      <c r="B58" s="19">
        <v>14</v>
      </c>
      <c r="C58" s="19">
        <v>18</v>
      </c>
      <c r="D58" s="19">
        <v>18</v>
      </c>
      <c r="E58" s="19">
        <v>2</v>
      </c>
      <c r="F58" s="19">
        <v>0</v>
      </c>
      <c r="G58" s="19">
        <v>0</v>
      </c>
      <c r="H58" s="19">
        <v>8</v>
      </c>
      <c r="I58" s="19">
        <v>0</v>
      </c>
      <c r="J58" s="19">
        <v>3</v>
      </c>
      <c r="K58" s="28">
        <v>8</v>
      </c>
      <c r="L58" s="19">
        <v>0</v>
      </c>
      <c r="M58" s="118">
        <v>0</v>
      </c>
      <c r="N58" s="120">
        <f t="shared" si="17"/>
        <v>71</v>
      </c>
      <c r="O58" s="16">
        <f t="shared" si="18"/>
        <v>1.5987534226833837E-4</v>
      </c>
    </row>
    <row r="59" spans="1:22" ht="19.5" thickBot="1" x14ac:dyDescent="0.4">
      <c r="A59" s="245" t="s">
        <v>10</v>
      </c>
      <c r="B59" s="246">
        <f t="shared" ref="B59:M59" si="19">SUM(B52:B58)</f>
        <v>3708</v>
      </c>
      <c r="C59" s="246">
        <f t="shared" si="19"/>
        <v>4739</v>
      </c>
      <c r="D59" s="246">
        <f t="shared" si="19"/>
        <v>2834</v>
      </c>
      <c r="E59" s="246">
        <f t="shared" si="19"/>
        <v>4207</v>
      </c>
      <c r="F59" s="246">
        <f t="shared" si="19"/>
        <v>3451</v>
      </c>
      <c r="G59" s="246">
        <f t="shared" si="19"/>
        <v>2921</v>
      </c>
      <c r="H59" s="246">
        <v>7038</v>
      </c>
      <c r="I59" s="246">
        <f t="shared" si="19"/>
        <v>5717</v>
      </c>
      <c r="J59" s="246">
        <v>5042</v>
      </c>
      <c r="K59" s="246">
        <f t="shared" si="19"/>
        <v>4078</v>
      </c>
      <c r="L59" s="246">
        <f t="shared" si="19"/>
        <v>2318</v>
      </c>
      <c r="M59" s="249">
        <f t="shared" si="19"/>
        <v>1644</v>
      </c>
      <c r="N59" s="247">
        <f t="shared" si="17"/>
        <v>47697</v>
      </c>
      <c r="O59" s="248">
        <f>SUM(O52:O58)</f>
        <v>0.10740245352356248</v>
      </c>
    </row>
    <row r="60" spans="1:22" ht="19.5" thickBot="1" x14ac:dyDescent="0.4">
      <c r="A60" s="217" t="s">
        <v>92</v>
      </c>
      <c r="B60" s="218" t="s">
        <v>97</v>
      </c>
      <c r="C60" s="218" t="s">
        <v>98</v>
      </c>
      <c r="D60" s="218" t="s">
        <v>99</v>
      </c>
      <c r="E60" s="218" t="s">
        <v>100</v>
      </c>
      <c r="F60" s="218" t="s">
        <v>101</v>
      </c>
      <c r="G60" s="218" t="s">
        <v>102</v>
      </c>
      <c r="H60" s="218" t="s">
        <v>103</v>
      </c>
      <c r="I60" s="218" t="s">
        <v>104</v>
      </c>
      <c r="J60" s="218" t="s">
        <v>105</v>
      </c>
      <c r="K60" s="218" t="s">
        <v>106</v>
      </c>
      <c r="L60" s="218" t="s">
        <v>107</v>
      </c>
      <c r="M60" s="219" t="s">
        <v>108</v>
      </c>
      <c r="N60" s="217" t="s">
        <v>36</v>
      </c>
      <c r="O60" s="220" t="s">
        <v>15</v>
      </c>
      <c r="R60" s="74"/>
      <c r="S60" s="74"/>
    </row>
    <row r="61" spans="1:22" x14ac:dyDescent="0.35">
      <c r="A61" s="233" t="s">
        <v>37</v>
      </c>
      <c r="B61" s="234">
        <v>0</v>
      </c>
      <c r="C61" s="235">
        <v>0</v>
      </c>
      <c r="D61" s="235">
        <v>0</v>
      </c>
      <c r="E61" s="235">
        <v>0</v>
      </c>
      <c r="F61" s="235">
        <v>0</v>
      </c>
      <c r="G61" s="235">
        <v>0</v>
      </c>
      <c r="H61" s="235">
        <v>3</v>
      </c>
      <c r="I61" s="235">
        <v>0</v>
      </c>
      <c r="J61" s="235">
        <v>0</v>
      </c>
      <c r="K61" s="235">
        <v>0</v>
      </c>
      <c r="L61" s="235">
        <v>0</v>
      </c>
      <c r="M61" s="236">
        <v>0</v>
      </c>
      <c r="N61" s="237">
        <f>SUM(B61:M61)</f>
        <v>3</v>
      </c>
      <c r="O61" s="238">
        <f t="shared" ref="O61:O67" si="20">N61/$N$143</f>
        <v>6.7552961521833114E-6</v>
      </c>
      <c r="R61" s="74"/>
      <c r="S61" s="74"/>
    </row>
    <row r="62" spans="1:22" x14ac:dyDescent="0.35">
      <c r="A62" s="17" t="s">
        <v>38</v>
      </c>
      <c r="B62" s="18">
        <v>0</v>
      </c>
      <c r="C62" s="19">
        <v>0</v>
      </c>
      <c r="D62" s="20">
        <v>0</v>
      </c>
      <c r="E62" s="20">
        <v>0</v>
      </c>
      <c r="F62" s="20">
        <v>0</v>
      </c>
      <c r="G62" s="20">
        <v>0</v>
      </c>
      <c r="H62" s="20">
        <v>1</v>
      </c>
      <c r="I62" s="20">
        <v>0</v>
      </c>
      <c r="J62" s="20">
        <v>0</v>
      </c>
      <c r="K62" s="21">
        <v>0</v>
      </c>
      <c r="L62" s="20">
        <v>0</v>
      </c>
      <c r="M62" s="23">
        <v>0</v>
      </c>
      <c r="N62" s="120">
        <f t="shared" ref="N62:N68" si="21">SUM(B62:M62)</f>
        <v>1</v>
      </c>
      <c r="O62" s="16">
        <f t="shared" si="20"/>
        <v>2.2517653840611041E-6</v>
      </c>
      <c r="R62" s="74"/>
      <c r="S62" s="74"/>
    </row>
    <row r="63" spans="1:22" x14ac:dyDescent="0.35">
      <c r="A63" s="243" t="s">
        <v>39</v>
      </c>
      <c r="B63" s="244">
        <v>0</v>
      </c>
      <c r="C63" s="239">
        <v>0</v>
      </c>
      <c r="D63" s="239">
        <v>0</v>
      </c>
      <c r="E63" s="239">
        <v>0</v>
      </c>
      <c r="F63" s="239">
        <v>0</v>
      </c>
      <c r="G63" s="239">
        <v>0</v>
      </c>
      <c r="H63" s="239">
        <v>0</v>
      </c>
      <c r="I63" s="239">
        <v>0</v>
      </c>
      <c r="J63" s="239">
        <v>0</v>
      </c>
      <c r="K63" s="239">
        <v>0</v>
      </c>
      <c r="L63" s="239">
        <v>0</v>
      </c>
      <c r="M63" s="240">
        <v>0</v>
      </c>
      <c r="N63" s="241">
        <f>SUM(B63:M63)</f>
        <v>0</v>
      </c>
      <c r="O63" s="242">
        <f t="shared" si="20"/>
        <v>0</v>
      </c>
      <c r="R63" s="74"/>
      <c r="S63" s="74"/>
    </row>
    <row r="64" spans="1:22" x14ac:dyDescent="0.35">
      <c r="A64" s="22" t="s">
        <v>40</v>
      </c>
      <c r="B64" s="18">
        <v>0</v>
      </c>
      <c r="C64" s="19">
        <v>0</v>
      </c>
      <c r="D64" s="20">
        <v>0</v>
      </c>
      <c r="E64" s="20">
        <v>0</v>
      </c>
      <c r="F64" s="20">
        <v>0</v>
      </c>
      <c r="G64" s="23">
        <v>0</v>
      </c>
      <c r="H64" s="20">
        <v>0</v>
      </c>
      <c r="I64" s="24">
        <v>0</v>
      </c>
      <c r="J64" s="20">
        <v>0</v>
      </c>
      <c r="K64" s="21">
        <v>0</v>
      </c>
      <c r="L64" s="20">
        <v>0</v>
      </c>
      <c r="M64" s="23">
        <v>0</v>
      </c>
      <c r="N64" s="120">
        <f t="shared" si="21"/>
        <v>0</v>
      </c>
      <c r="O64" s="16">
        <f t="shared" si="20"/>
        <v>0</v>
      </c>
      <c r="R64" s="74"/>
      <c r="S64" s="74"/>
    </row>
    <row r="65" spans="1:22" x14ac:dyDescent="0.35">
      <c r="A65" s="25" t="s">
        <v>41</v>
      </c>
      <c r="B65" s="19">
        <v>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26">
        <v>0</v>
      </c>
      <c r="I65" s="19">
        <v>0</v>
      </c>
      <c r="J65" s="19">
        <v>0</v>
      </c>
      <c r="K65" s="21">
        <v>0</v>
      </c>
      <c r="L65" s="20">
        <v>0</v>
      </c>
      <c r="M65" s="118">
        <v>0</v>
      </c>
      <c r="N65" s="120">
        <f t="shared" si="21"/>
        <v>0</v>
      </c>
      <c r="O65" s="16">
        <f t="shared" si="20"/>
        <v>0</v>
      </c>
      <c r="R65" s="74"/>
      <c r="S65" s="74"/>
    </row>
    <row r="66" spans="1:22" x14ac:dyDescent="0.35">
      <c r="A66" s="25" t="s">
        <v>42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21">
        <v>0</v>
      </c>
      <c r="L66" s="20">
        <v>0</v>
      </c>
      <c r="M66" s="118">
        <v>0</v>
      </c>
      <c r="N66" s="120">
        <f t="shared" si="21"/>
        <v>0</v>
      </c>
      <c r="O66" s="16">
        <f t="shared" si="20"/>
        <v>0</v>
      </c>
      <c r="R66" s="74"/>
      <c r="S66" s="74"/>
    </row>
    <row r="67" spans="1:22" ht="19.5" thickBot="1" x14ac:dyDescent="0.4">
      <c r="A67" s="27" t="s">
        <v>43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28">
        <v>0</v>
      </c>
      <c r="L67" s="19">
        <v>0</v>
      </c>
      <c r="M67" s="118">
        <v>0</v>
      </c>
      <c r="N67" s="120">
        <f t="shared" si="21"/>
        <v>0</v>
      </c>
      <c r="O67" s="16">
        <f t="shared" si="20"/>
        <v>0</v>
      </c>
      <c r="R67" s="74"/>
      <c r="S67" s="74"/>
    </row>
    <row r="68" spans="1:22" ht="19.5" thickBot="1" x14ac:dyDescent="0.4">
      <c r="A68" s="245" t="s">
        <v>10</v>
      </c>
      <c r="B68" s="246">
        <f t="shared" ref="B68:G68" si="22">SUM(B61:B67)</f>
        <v>0</v>
      </c>
      <c r="C68" s="246">
        <f t="shared" si="22"/>
        <v>0</v>
      </c>
      <c r="D68" s="246">
        <f t="shared" si="22"/>
        <v>0</v>
      </c>
      <c r="E68" s="246">
        <f t="shared" si="22"/>
        <v>0</v>
      </c>
      <c r="F68" s="246">
        <f t="shared" si="22"/>
        <v>0</v>
      </c>
      <c r="G68" s="246">
        <f t="shared" si="22"/>
        <v>0</v>
      </c>
      <c r="H68" s="246">
        <v>4</v>
      </c>
      <c r="I68" s="246">
        <f t="shared" ref="I68:K68" si="23">SUM(I61:I67)</f>
        <v>0</v>
      </c>
      <c r="J68" s="246">
        <f t="shared" si="23"/>
        <v>0</v>
      </c>
      <c r="K68" s="246">
        <f t="shared" si="23"/>
        <v>0</v>
      </c>
      <c r="L68" s="246">
        <v>0</v>
      </c>
      <c r="M68" s="249">
        <f>SUM(M61:M67)</f>
        <v>0</v>
      </c>
      <c r="N68" s="247">
        <f t="shared" si="21"/>
        <v>4</v>
      </c>
      <c r="O68" s="248">
        <f>SUM(O61:O67)</f>
        <v>9.0070615362444164E-6</v>
      </c>
      <c r="R68" s="74"/>
      <c r="S68" s="74"/>
    </row>
    <row r="69" spans="1:22" ht="19.5" thickBot="1" x14ac:dyDescent="0.4">
      <c r="A69" s="217" t="s">
        <v>56</v>
      </c>
      <c r="B69" s="218" t="s">
        <v>97</v>
      </c>
      <c r="C69" s="218" t="s">
        <v>98</v>
      </c>
      <c r="D69" s="218" t="s">
        <v>99</v>
      </c>
      <c r="E69" s="218" t="s">
        <v>100</v>
      </c>
      <c r="F69" s="218" t="s">
        <v>101</v>
      </c>
      <c r="G69" s="218" t="s">
        <v>102</v>
      </c>
      <c r="H69" s="218" t="s">
        <v>103</v>
      </c>
      <c r="I69" s="218" t="s">
        <v>104</v>
      </c>
      <c r="J69" s="218" t="s">
        <v>105</v>
      </c>
      <c r="K69" s="218" t="s">
        <v>106</v>
      </c>
      <c r="L69" s="218" t="s">
        <v>107</v>
      </c>
      <c r="M69" s="219" t="s">
        <v>108</v>
      </c>
      <c r="N69" s="217" t="s">
        <v>36</v>
      </c>
      <c r="O69" s="220" t="s">
        <v>15</v>
      </c>
    </row>
    <row r="70" spans="1:22" x14ac:dyDescent="0.35">
      <c r="A70" s="233" t="s">
        <v>37</v>
      </c>
      <c r="B70" s="234">
        <v>1916</v>
      </c>
      <c r="C70" s="235">
        <v>2055</v>
      </c>
      <c r="D70" s="235">
        <v>2041</v>
      </c>
      <c r="E70" s="235">
        <v>2211</v>
      </c>
      <c r="F70" s="235">
        <v>3230</v>
      </c>
      <c r="G70" s="235">
        <v>1393</v>
      </c>
      <c r="H70" s="235">
        <v>3697</v>
      </c>
      <c r="I70" s="235">
        <v>3374</v>
      </c>
      <c r="J70" s="235">
        <v>4178</v>
      </c>
      <c r="K70" s="235">
        <v>4162</v>
      </c>
      <c r="L70" s="235">
        <v>3635</v>
      </c>
      <c r="M70" s="236">
        <v>1396</v>
      </c>
      <c r="N70" s="237">
        <f>SUM(B70:M70)</f>
        <v>33288</v>
      </c>
      <c r="O70" s="238">
        <f t="shared" ref="O70:O76" si="24">N70/$N$143</f>
        <v>7.4956766104626024E-2</v>
      </c>
    </row>
    <row r="71" spans="1:22" x14ac:dyDescent="0.35">
      <c r="A71" s="17" t="s">
        <v>38</v>
      </c>
      <c r="B71" s="18">
        <v>0</v>
      </c>
      <c r="C71" s="19">
        <v>0</v>
      </c>
      <c r="D71" s="20">
        <v>0</v>
      </c>
      <c r="E71" s="20">
        <v>0</v>
      </c>
      <c r="F71" s="20">
        <v>136</v>
      </c>
      <c r="G71" s="20">
        <v>0</v>
      </c>
      <c r="H71" s="20">
        <v>0</v>
      </c>
      <c r="I71" s="20">
        <v>0</v>
      </c>
      <c r="J71" s="20">
        <v>0</v>
      </c>
      <c r="K71" s="21">
        <v>0</v>
      </c>
      <c r="L71" s="20">
        <v>0</v>
      </c>
      <c r="M71" s="23">
        <v>2</v>
      </c>
      <c r="N71" s="119">
        <f>SUM(B71:M71)</f>
        <v>138</v>
      </c>
      <c r="O71" s="16">
        <f t="shared" si="24"/>
        <v>3.1074362300043232E-4</v>
      </c>
    </row>
    <row r="72" spans="1:22" x14ac:dyDescent="0.35">
      <c r="A72" s="243" t="s">
        <v>39</v>
      </c>
      <c r="B72" s="244">
        <v>568</v>
      </c>
      <c r="C72" s="239">
        <v>964</v>
      </c>
      <c r="D72" s="239">
        <v>561</v>
      </c>
      <c r="E72" s="239">
        <v>562</v>
      </c>
      <c r="F72" s="239">
        <v>548</v>
      </c>
      <c r="G72" s="239">
        <v>654</v>
      </c>
      <c r="H72" s="239">
        <v>741</v>
      </c>
      <c r="I72" s="239">
        <v>506</v>
      </c>
      <c r="J72" s="239">
        <v>528</v>
      </c>
      <c r="K72" s="239">
        <v>332</v>
      </c>
      <c r="L72" s="239">
        <v>422</v>
      </c>
      <c r="M72" s="240">
        <v>413</v>
      </c>
      <c r="N72" s="241">
        <f t="shared" ref="N72:N76" si="25">SUM(B72:M72)</f>
        <v>6799</v>
      </c>
      <c r="O72" s="242">
        <f t="shared" si="24"/>
        <v>1.5309752846231445E-2</v>
      </c>
    </row>
    <row r="73" spans="1:22" x14ac:dyDescent="0.35">
      <c r="A73" s="22" t="s">
        <v>40</v>
      </c>
      <c r="B73" s="18">
        <v>382</v>
      </c>
      <c r="C73" s="19">
        <v>1967</v>
      </c>
      <c r="D73" s="20">
        <v>1826</v>
      </c>
      <c r="E73" s="20">
        <v>421</v>
      </c>
      <c r="F73" s="20">
        <v>691</v>
      </c>
      <c r="G73" s="23">
        <v>1441</v>
      </c>
      <c r="H73" s="20">
        <v>3120</v>
      </c>
      <c r="I73" s="24">
        <v>1430</v>
      </c>
      <c r="J73" s="20">
        <v>2229</v>
      </c>
      <c r="K73" s="21">
        <v>3293</v>
      </c>
      <c r="L73" s="20">
        <v>3747</v>
      </c>
      <c r="M73" s="23">
        <v>2517</v>
      </c>
      <c r="N73" s="120">
        <f t="shared" si="25"/>
        <v>23064</v>
      </c>
      <c r="O73" s="16">
        <f t="shared" si="24"/>
        <v>5.1934716817985303E-2</v>
      </c>
    </row>
    <row r="74" spans="1:22" x14ac:dyDescent="0.35">
      <c r="A74" s="25" t="s">
        <v>41</v>
      </c>
      <c r="B74" s="19">
        <v>0</v>
      </c>
      <c r="C74" s="19">
        <v>0</v>
      </c>
      <c r="D74" s="19">
        <v>2</v>
      </c>
      <c r="E74" s="19">
        <v>4</v>
      </c>
      <c r="F74" s="19">
        <v>4</v>
      </c>
      <c r="G74" s="19">
        <v>47</v>
      </c>
      <c r="H74" s="26">
        <v>0</v>
      </c>
      <c r="I74" s="19">
        <v>2</v>
      </c>
      <c r="J74" s="19">
        <v>0</v>
      </c>
      <c r="K74" s="21">
        <v>0</v>
      </c>
      <c r="L74" s="20">
        <v>4</v>
      </c>
      <c r="M74" s="118">
        <v>0</v>
      </c>
      <c r="N74" s="120">
        <f t="shared" si="25"/>
        <v>63</v>
      </c>
      <c r="O74" s="16">
        <f t="shared" si="24"/>
        <v>1.4186121919584956E-4</v>
      </c>
    </row>
    <row r="75" spans="1:22" x14ac:dyDescent="0.35">
      <c r="A75" s="25" t="s">
        <v>42</v>
      </c>
      <c r="B75" s="19">
        <v>0</v>
      </c>
      <c r="C75" s="19">
        <v>0</v>
      </c>
      <c r="D75" s="19">
        <v>2</v>
      </c>
      <c r="E75" s="19">
        <v>4</v>
      </c>
      <c r="F75" s="19">
        <v>51</v>
      </c>
      <c r="G75" s="19">
        <v>0</v>
      </c>
      <c r="H75" s="19">
        <v>2</v>
      </c>
      <c r="I75" s="19">
        <v>0</v>
      </c>
      <c r="J75" s="19">
        <v>0</v>
      </c>
      <c r="K75" s="21">
        <v>0</v>
      </c>
      <c r="L75" s="20">
        <v>4</v>
      </c>
      <c r="M75" s="118">
        <v>0</v>
      </c>
      <c r="N75" s="120">
        <f t="shared" si="25"/>
        <v>63</v>
      </c>
      <c r="O75" s="16">
        <f t="shared" si="24"/>
        <v>1.4186121919584956E-4</v>
      </c>
    </row>
    <row r="76" spans="1:22" ht="19.5" thickBot="1" x14ac:dyDescent="0.4">
      <c r="A76" s="27" t="s">
        <v>43</v>
      </c>
      <c r="B76" s="19">
        <v>0</v>
      </c>
      <c r="C76" s="19">
        <v>0</v>
      </c>
      <c r="D76" s="19">
        <v>4</v>
      </c>
      <c r="E76" s="19">
        <v>6</v>
      </c>
      <c r="F76" s="19">
        <v>12</v>
      </c>
      <c r="G76" s="19">
        <v>0</v>
      </c>
      <c r="H76" s="19">
        <v>138</v>
      </c>
      <c r="I76" s="19">
        <v>115</v>
      </c>
      <c r="J76" s="19">
        <v>50</v>
      </c>
      <c r="K76" s="28">
        <v>42</v>
      </c>
      <c r="L76" s="19">
        <v>6</v>
      </c>
      <c r="M76" s="118">
        <v>188</v>
      </c>
      <c r="N76" s="120">
        <f t="shared" si="25"/>
        <v>561</v>
      </c>
      <c r="O76" s="16">
        <f t="shared" si="24"/>
        <v>1.2632403804582794E-3</v>
      </c>
    </row>
    <row r="77" spans="1:22" ht="19.5" thickBot="1" x14ac:dyDescent="0.4">
      <c r="A77" s="245" t="s">
        <v>10</v>
      </c>
      <c r="B77" s="246">
        <f t="shared" ref="B77:M77" si="26">SUM(B70:B76)</f>
        <v>2866</v>
      </c>
      <c r="C77" s="246">
        <f t="shared" si="26"/>
        <v>4986</v>
      </c>
      <c r="D77" s="246">
        <f t="shared" si="26"/>
        <v>4436</v>
      </c>
      <c r="E77" s="246">
        <f t="shared" si="26"/>
        <v>3208</v>
      </c>
      <c r="F77" s="246">
        <f t="shared" si="26"/>
        <v>4672</v>
      </c>
      <c r="G77" s="246">
        <f t="shared" si="26"/>
        <v>3535</v>
      </c>
      <c r="H77" s="246">
        <f t="shared" si="26"/>
        <v>7698</v>
      </c>
      <c r="I77" s="246">
        <v>5427</v>
      </c>
      <c r="J77" s="246">
        <v>6985</v>
      </c>
      <c r="K77" s="246">
        <f t="shared" si="26"/>
        <v>7829</v>
      </c>
      <c r="L77" s="246">
        <f t="shared" si="26"/>
        <v>7818</v>
      </c>
      <c r="M77" s="249">
        <f t="shared" si="26"/>
        <v>4516</v>
      </c>
      <c r="N77" s="247">
        <f>SUM(B77:M77)</f>
        <v>63976</v>
      </c>
      <c r="O77" s="248">
        <f>SUM(O70:O76)</f>
        <v>0.14405894221069318</v>
      </c>
    </row>
    <row r="78" spans="1:22" ht="19.5" thickBot="1" x14ac:dyDescent="0.4">
      <c r="A78" s="217" t="s">
        <v>93</v>
      </c>
      <c r="B78" s="218" t="s">
        <v>97</v>
      </c>
      <c r="C78" s="218" t="s">
        <v>98</v>
      </c>
      <c r="D78" s="218" t="s">
        <v>99</v>
      </c>
      <c r="E78" s="218" t="s">
        <v>100</v>
      </c>
      <c r="F78" s="218" t="s">
        <v>101</v>
      </c>
      <c r="G78" s="218" t="s">
        <v>102</v>
      </c>
      <c r="H78" s="218" t="s">
        <v>103</v>
      </c>
      <c r="I78" s="218" t="s">
        <v>104</v>
      </c>
      <c r="J78" s="218" t="s">
        <v>105</v>
      </c>
      <c r="K78" s="218" t="s">
        <v>106</v>
      </c>
      <c r="L78" s="218" t="s">
        <v>107</v>
      </c>
      <c r="M78" s="219" t="s">
        <v>108</v>
      </c>
      <c r="N78" s="217" t="s">
        <v>36</v>
      </c>
      <c r="O78" s="220" t="s">
        <v>15</v>
      </c>
    </row>
    <row r="79" spans="1:22" x14ac:dyDescent="0.35">
      <c r="A79" s="233" t="s">
        <v>37</v>
      </c>
      <c r="B79" s="234">
        <v>0</v>
      </c>
      <c r="C79" s="235">
        <v>0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6">
        <v>0</v>
      </c>
      <c r="N79" s="237">
        <f t="shared" ref="N79" si="27">SUM(B79:M79)</f>
        <v>0</v>
      </c>
      <c r="O79" s="238">
        <f t="shared" ref="O79:O85" si="28">N79/$N$143</f>
        <v>0</v>
      </c>
      <c r="V79" s="67"/>
    </row>
    <row r="80" spans="1:22" x14ac:dyDescent="0.35">
      <c r="A80" s="17" t="s">
        <v>38</v>
      </c>
      <c r="B80" s="18">
        <v>0</v>
      </c>
      <c r="C80" s="19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1">
        <v>0</v>
      </c>
      <c r="L80" s="20">
        <v>0</v>
      </c>
      <c r="M80" s="23">
        <v>0</v>
      </c>
      <c r="N80" s="120">
        <f t="shared" ref="N80:N86" si="29">SUM(B80:M80)</f>
        <v>0</v>
      </c>
      <c r="O80" s="16">
        <f t="shared" si="28"/>
        <v>0</v>
      </c>
    </row>
    <row r="81" spans="1:15" x14ac:dyDescent="0.35">
      <c r="A81" s="243" t="s">
        <v>39</v>
      </c>
      <c r="B81" s="244">
        <v>0</v>
      </c>
      <c r="C81" s="239">
        <v>0</v>
      </c>
      <c r="D81" s="239">
        <v>0</v>
      </c>
      <c r="E81" s="239">
        <v>0</v>
      </c>
      <c r="F81" s="239">
        <v>0</v>
      </c>
      <c r="G81" s="239">
        <v>0</v>
      </c>
      <c r="H81" s="239">
        <v>0</v>
      </c>
      <c r="I81" s="239">
        <v>0</v>
      </c>
      <c r="J81" s="239">
        <v>0</v>
      </c>
      <c r="K81" s="239">
        <v>0</v>
      </c>
      <c r="L81" s="239">
        <v>0</v>
      </c>
      <c r="M81" s="240">
        <v>0</v>
      </c>
      <c r="N81" s="241">
        <f t="shared" si="29"/>
        <v>0</v>
      </c>
      <c r="O81" s="242">
        <f t="shared" si="28"/>
        <v>0</v>
      </c>
    </row>
    <row r="82" spans="1:15" x14ac:dyDescent="0.35">
      <c r="A82" s="22" t="s">
        <v>40</v>
      </c>
      <c r="B82" s="18">
        <v>0</v>
      </c>
      <c r="C82" s="19">
        <v>0</v>
      </c>
      <c r="D82" s="20">
        <v>0</v>
      </c>
      <c r="E82" s="20">
        <v>0</v>
      </c>
      <c r="F82" s="20">
        <v>0</v>
      </c>
      <c r="G82" s="23">
        <v>0</v>
      </c>
      <c r="H82" s="20">
        <v>0</v>
      </c>
      <c r="I82" s="24">
        <v>0</v>
      </c>
      <c r="J82" s="20">
        <v>0</v>
      </c>
      <c r="K82" s="21">
        <v>0</v>
      </c>
      <c r="L82" s="20">
        <v>0</v>
      </c>
      <c r="M82" s="23">
        <v>0</v>
      </c>
      <c r="N82" s="120">
        <f t="shared" si="29"/>
        <v>0</v>
      </c>
      <c r="O82" s="16">
        <f t="shared" si="28"/>
        <v>0</v>
      </c>
    </row>
    <row r="83" spans="1:15" x14ac:dyDescent="0.35">
      <c r="A83" s="25" t="s">
        <v>41</v>
      </c>
      <c r="B83" s="19">
        <v>0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26">
        <v>0</v>
      </c>
      <c r="I83" s="19">
        <v>0</v>
      </c>
      <c r="J83" s="19">
        <v>0</v>
      </c>
      <c r="K83" s="21">
        <v>0</v>
      </c>
      <c r="L83" s="20">
        <v>0</v>
      </c>
      <c r="M83" s="118">
        <v>0</v>
      </c>
      <c r="N83" s="120">
        <f t="shared" si="29"/>
        <v>0</v>
      </c>
      <c r="O83" s="16">
        <f t="shared" si="28"/>
        <v>0</v>
      </c>
    </row>
    <row r="84" spans="1:15" x14ac:dyDescent="0.35">
      <c r="A84" s="25" t="s">
        <v>42</v>
      </c>
      <c r="B84" s="19">
        <v>0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21">
        <v>0</v>
      </c>
      <c r="L84" s="20">
        <v>0</v>
      </c>
      <c r="M84" s="118">
        <v>0</v>
      </c>
      <c r="N84" s="120">
        <f t="shared" si="29"/>
        <v>0</v>
      </c>
      <c r="O84" s="16">
        <f t="shared" si="28"/>
        <v>0</v>
      </c>
    </row>
    <row r="85" spans="1:15" ht="19.5" thickBot="1" x14ac:dyDescent="0.4">
      <c r="A85" s="27" t="s">
        <v>43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28">
        <v>0</v>
      </c>
      <c r="L85" s="19">
        <v>0</v>
      </c>
      <c r="M85" s="118">
        <v>0</v>
      </c>
      <c r="N85" s="120">
        <f t="shared" si="29"/>
        <v>0</v>
      </c>
      <c r="O85" s="16">
        <f t="shared" si="28"/>
        <v>0</v>
      </c>
    </row>
    <row r="86" spans="1:15" ht="19.5" thickBot="1" x14ac:dyDescent="0.4">
      <c r="A86" s="250" t="s">
        <v>10</v>
      </c>
      <c r="B86" s="251">
        <f>SUM(B79:B85)</f>
        <v>0</v>
      </c>
      <c r="C86" s="251">
        <f t="shared" ref="C86" si="30">SUM(C79:C85)</f>
        <v>0</v>
      </c>
      <c r="D86" s="251">
        <f t="shared" ref="D86" si="31">SUM(D79:D85)</f>
        <v>0</v>
      </c>
      <c r="E86" s="251">
        <f t="shared" ref="E86" si="32">SUM(E79:E85)</f>
        <v>0</v>
      </c>
      <c r="F86" s="251">
        <f t="shared" ref="F86" si="33">SUM(F79:F85)</f>
        <v>0</v>
      </c>
      <c r="G86" s="251">
        <f t="shared" ref="G86" si="34">SUM(G79:G85)</f>
        <v>0</v>
      </c>
      <c r="H86" s="251">
        <f t="shared" ref="H86" si="35">SUM(H79:H85)</f>
        <v>0</v>
      </c>
      <c r="I86" s="251">
        <f t="shared" ref="I86" si="36">SUM(I79:I85)</f>
        <v>0</v>
      </c>
      <c r="J86" s="251">
        <f t="shared" ref="J86" si="37">SUM(J79:J85)</f>
        <v>0</v>
      </c>
      <c r="K86" s="251">
        <f t="shared" ref="K86" si="38">SUM(K79:K85)</f>
        <v>0</v>
      </c>
      <c r="L86" s="246">
        <f t="shared" ref="L86" si="39">SUM(L79:L85)</f>
        <v>0</v>
      </c>
      <c r="M86" s="252">
        <f t="shared" ref="M86" si="40">SUM(M79:M85)</f>
        <v>0</v>
      </c>
      <c r="N86" s="253">
        <f t="shared" si="29"/>
        <v>0</v>
      </c>
      <c r="O86" s="248">
        <f>SUM(O79:O85)</f>
        <v>0</v>
      </c>
    </row>
    <row r="87" spans="1:15" ht="19.5" thickBot="1" x14ac:dyDescent="0.4">
      <c r="A87" s="217" t="s">
        <v>73</v>
      </c>
      <c r="B87" s="218" t="s">
        <v>97</v>
      </c>
      <c r="C87" s="218" t="s">
        <v>98</v>
      </c>
      <c r="D87" s="218" t="s">
        <v>99</v>
      </c>
      <c r="E87" s="218" t="s">
        <v>100</v>
      </c>
      <c r="F87" s="218" t="s">
        <v>101</v>
      </c>
      <c r="G87" s="218" t="s">
        <v>102</v>
      </c>
      <c r="H87" s="218" t="s">
        <v>103</v>
      </c>
      <c r="I87" s="218" t="s">
        <v>104</v>
      </c>
      <c r="J87" s="218" t="s">
        <v>105</v>
      </c>
      <c r="K87" s="218" t="s">
        <v>106</v>
      </c>
      <c r="L87" s="218" t="s">
        <v>107</v>
      </c>
      <c r="M87" s="219" t="s">
        <v>108</v>
      </c>
      <c r="N87" s="217" t="s">
        <v>36</v>
      </c>
      <c r="O87" s="220" t="s">
        <v>15</v>
      </c>
    </row>
    <row r="88" spans="1:15" x14ac:dyDescent="0.35">
      <c r="A88" s="233" t="s">
        <v>37</v>
      </c>
      <c r="B88" s="234">
        <v>0</v>
      </c>
      <c r="C88" s="235">
        <v>0</v>
      </c>
      <c r="D88" s="235">
        <v>0</v>
      </c>
      <c r="E88" s="235">
        <v>0</v>
      </c>
      <c r="F88" s="235">
        <v>0</v>
      </c>
      <c r="G88" s="235">
        <v>0</v>
      </c>
      <c r="H88" s="235">
        <v>0</v>
      </c>
      <c r="I88" s="235">
        <v>0</v>
      </c>
      <c r="J88" s="235">
        <v>0</v>
      </c>
      <c r="K88" s="235">
        <v>0</v>
      </c>
      <c r="L88" s="235">
        <v>0</v>
      </c>
      <c r="M88" s="236">
        <v>0</v>
      </c>
      <c r="N88" s="237">
        <f>SUM(B88:M88)</f>
        <v>0</v>
      </c>
      <c r="O88" s="238">
        <f t="shared" ref="O88:O94" si="41">N88/$N$143</f>
        <v>0</v>
      </c>
    </row>
    <row r="89" spans="1:15" x14ac:dyDescent="0.35">
      <c r="A89" s="17" t="s">
        <v>38</v>
      </c>
      <c r="B89" s="18">
        <v>0</v>
      </c>
      <c r="C89" s="19"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1">
        <v>0</v>
      </c>
      <c r="L89" s="20">
        <v>0</v>
      </c>
      <c r="M89" s="23">
        <v>0</v>
      </c>
      <c r="N89" s="120">
        <f t="shared" ref="N89:N95" si="42">SUM(B89:M89)</f>
        <v>0</v>
      </c>
      <c r="O89" s="16">
        <f t="shared" si="41"/>
        <v>0</v>
      </c>
    </row>
    <row r="90" spans="1:15" x14ac:dyDescent="0.35">
      <c r="A90" s="243" t="s">
        <v>39</v>
      </c>
      <c r="B90" s="244">
        <v>0</v>
      </c>
      <c r="C90" s="239">
        <v>0</v>
      </c>
      <c r="D90" s="239">
        <v>0</v>
      </c>
      <c r="E90" s="239">
        <v>0</v>
      </c>
      <c r="F90" s="239">
        <v>0</v>
      </c>
      <c r="G90" s="239">
        <v>0</v>
      </c>
      <c r="H90" s="239">
        <v>0</v>
      </c>
      <c r="I90" s="239">
        <v>0</v>
      </c>
      <c r="J90" s="239">
        <v>0</v>
      </c>
      <c r="K90" s="239">
        <v>0</v>
      </c>
      <c r="L90" s="239">
        <v>0</v>
      </c>
      <c r="M90" s="240">
        <v>0</v>
      </c>
      <c r="N90" s="241">
        <f t="shared" si="42"/>
        <v>0</v>
      </c>
      <c r="O90" s="242">
        <f t="shared" si="41"/>
        <v>0</v>
      </c>
    </row>
    <row r="91" spans="1:15" x14ac:dyDescent="0.35">
      <c r="A91" s="22" t="s">
        <v>40</v>
      </c>
      <c r="B91" s="18">
        <v>0</v>
      </c>
      <c r="C91" s="19">
        <v>0</v>
      </c>
      <c r="D91" s="20">
        <v>0</v>
      </c>
      <c r="E91" s="20">
        <v>0</v>
      </c>
      <c r="F91" s="20">
        <v>0</v>
      </c>
      <c r="G91" s="23">
        <v>0</v>
      </c>
      <c r="H91" s="20">
        <v>0</v>
      </c>
      <c r="I91" s="24">
        <v>0</v>
      </c>
      <c r="J91" s="20">
        <v>0</v>
      </c>
      <c r="K91" s="21">
        <v>0</v>
      </c>
      <c r="L91" s="20">
        <v>0</v>
      </c>
      <c r="M91" s="23">
        <v>0</v>
      </c>
      <c r="N91" s="120">
        <f t="shared" si="42"/>
        <v>0</v>
      </c>
      <c r="O91" s="16">
        <f t="shared" si="41"/>
        <v>0</v>
      </c>
    </row>
    <row r="92" spans="1:15" x14ac:dyDescent="0.35">
      <c r="A92" s="25" t="s">
        <v>41</v>
      </c>
      <c r="B92" s="19">
        <v>0</v>
      </c>
      <c r="C92" s="19">
        <v>0</v>
      </c>
      <c r="D92" s="19">
        <v>0</v>
      </c>
      <c r="E92" s="19">
        <v>0</v>
      </c>
      <c r="F92" s="19">
        <v>0</v>
      </c>
      <c r="G92" s="19">
        <v>0</v>
      </c>
      <c r="H92" s="26">
        <v>0</v>
      </c>
      <c r="I92" s="19">
        <v>0</v>
      </c>
      <c r="J92" s="19">
        <v>0</v>
      </c>
      <c r="K92" s="21">
        <v>0</v>
      </c>
      <c r="L92" s="20">
        <v>0</v>
      </c>
      <c r="M92" s="118">
        <v>0</v>
      </c>
      <c r="N92" s="120">
        <f t="shared" si="42"/>
        <v>0</v>
      </c>
      <c r="O92" s="16">
        <f t="shared" si="41"/>
        <v>0</v>
      </c>
    </row>
    <row r="93" spans="1:15" x14ac:dyDescent="0.35">
      <c r="A93" s="25" t="s">
        <v>42</v>
      </c>
      <c r="B93" s="19">
        <v>0</v>
      </c>
      <c r="C93" s="19">
        <v>0</v>
      </c>
      <c r="D93" s="19">
        <v>0</v>
      </c>
      <c r="E93" s="19">
        <v>0</v>
      </c>
      <c r="F93" s="19"/>
      <c r="G93" s="19">
        <v>0</v>
      </c>
      <c r="H93" s="19">
        <v>0</v>
      </c>
      <c r="I93" s="19">
        <v>0</v>
      </c>
      <c r="J93" s="19">
        <v>0</v>
      </c>
      <c r="K93" s="21">
        <v>0</v>
      </c>
      <c r="L93" s="20">
        <v>0</v>
      </c>
      <c r="M93" s="118">
        <v>0</v>
      </c>
      <c r="N93" s="120">
        <f t="shared" si="42"/>
        <v>0</v>
      </c>
      <c r="O93" s="16">
        <f t="shared" si="41"/>
        <v>0</v>
      </c>
    </row>
    <row r="94" spans="1:15" ht="19.5" thickBot="1" x14ac:dyDescent="0.4">
      <c r="A94" s="27" t="s">
        <v>43</v>
      </c>
      <c r="B94" s="19">
        <v>0</v>
      </c>
      <c r="C94" s="19"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28">
        <v>0</v>
      </c>
      <c r="L94" s="19">
        <v>0</v>
      </c>
      <c r="M94" s="118">
        <v>0</v>
      </c>
      <c r="N94" s="120">
        <f t="shared" si="42"/>
        <v>0</v>
      </c>
      <c r="O94" s="16">
        <f t="shared" si="41"/>
        <v>0</v>
      </c>
    </row>
    <row r="95" spans="1:15" ht="19.5" thickBot="1" x14ac:dyDescent="0.4">
      <c r="A95" s="245" t="s">
        <v>10</v>
      </c>
      <c r="B95" s="246">
        <f t="shared" ref="B95:M95" si="43">SUM(B88:B94)</f>
        <v>0</v>
      </c>
      <c r="C95" s="246">
        <f t="shared" si="43"/>
        <v>0</v>
      </c>
      <c r="D95" s="246">
        <f t="shared" si="43"/>
        <v>0</v>
      </c>
      <c r="E95" s="246">
        <f t="shared" si="43"/>
        <v>0</v>
      </c>
      <c r="F95" s="246">
        <f t="shared" si="43"/>
        <v>0</v>
      </c>
      <c r="G95" s="246">
        <f t="shared" si="43"/>
        <v>0</v>
      </c>
      <c r="H95" s="246">
        <f t="shared" si="43"/>
        <v>0</v>
      </c>
      <c r="I95" s="246">
        <f t="shared" si="43"/>
        <v>0</v>
      </c>
      <c r="J95" s="246">
        <f t="shared" si="43"/>
        <v>0</v>
      </c>
      <c r="K95" s="246">
        <f t="shared" si="43"/>
        <v>0</v>
      </c>
      <c r="L95" s="246">
        <f t="shared" si="43"/>
        <v>0</v>
      </c>
      <c r="M95" s="249">
        <f t="shared" si="43"/>
        <v>0</v>
      </c>
      <c r="N95" s="247">
        <f t="shared" si="42"/>
        <v>0</v>
      </c>
      <c r="O95" s="248">
        <f>SUM(O88:O94)</f>
        <v>0</v>
      </c>
    </row>
    <row r="96" spans="1:15" ht="19.5" thickBot="1" x14ac:dyDescent="0.4">
      <c r="A96" s="217" t="s">
        <v>57</v>
      </c>
      <c r="B96" s="218" t="s">
        <v>97</v>
      </c>
      <c r="C96" s="218" t="s">
        <v>98</v>
      </c>
      <c r="D96" s="218" t="s">
        <v>99</v>
      </c>
      <c r="E96" s="218" t="s">
        <v>100</v>
      </c>
      <c r="F96" s="218" t="s">
        <v>101</v>
      </c>
      <c r="G96" s="218" t="s">
        <v>102</v>
      </c>
      <c r="H96" s="218" t="s">
        <v>103</v>
      </c>
      <c r="I96" s="218" t="s">
        <v>104</v>
      </c>
      <c r="J96" s="218" t="s">
        <v>105</v>
      </c>
      <c r="K96" s="218" t="s">
        <v>106</v>
      </c>
      <c r="L96" s="218" t="s">
        <v>107</v>
      </c>
      <c r="M96" s="219" t="s">
        <v>108</v>
      </c>
      <c r="N96" s="217" t="s">
        <v>36</v>
      </c>
      <c r="O96" s="220" t="s">
        <v>15</v>
      </c>
    </row>
    <row r="97" spans="1:15" x14ac:dyDescent="0.35">
      <c r="A97" s="233" t="s">
        <v>37</v>
      </c>
      <c r="B97" s="234">
        <v>4061</v>
      </c>
      <c r="C97" s="235">
        <v>5582</v>
      </c>
      <c r="D97" s="235">
        <v>4750</v>
      </c>
      <c r="E97" s="235">
        <v>5747</v>
      </c>
      <c r="F97" s="235">
        <v>5267</v>
      </c>
      <c r="G97" s="235">
        <v>3005</v>
      </c>
      <c r="H97" s="235">
        <v>4769</v>
      </c>
      <c r="I97" s="235">
        <v>6258</v>
      </c>
      <c r="J97" s="235">
        <v>6376</v>
      </c>
      <c r="K97" s="235">
        <v>4484</v>
      </c>
      <c r="L97" s="235">
        <v>5657</v>
      </c>
      <c r="M97" s="236">
        <v>4948</v>
      </c>
      <c r="N97" s="237">
        <f>SUM(B97:M97)</f>
        <v>60904</v>
      </c>
      <c r="O97" s="238">
        <f t="shared" ref="O97:O103" si="44">N97/$N$143</f>
        <v>0.13714151895085747</v>
      </c>
    </row>
    <row r="98" spans="1:15" x14ac:dyDescent="0.35">
      <c r="A98" s="17" t="s">
        <v>38</v>
      </c>
      <c r="B98" s="18">
        <v>0</v>
      </c>
      <c r="C98" s="19">
        <v>208</v>
      </c>
      <c r="D98" s="20">
        <v>304</v>
      </c>
      <c r="E98" s="20">
        <v>370</v>
      </c>
      <c r="F98" s="20">
        <v>234</v>
      </c>
      <c r="G98" s="20">
        <v>254</v>
      </c>
      <c r="H98" s="20">
        <v>0</v>
      </c>
      <c r="I98" s="20">
        <v>200</v>
      </c>
      <c r="J98" s="20">
        <v>250</v>
      </c>
      <c r="K98" s="20">
        <v>596</v>
      </c>
      <c r="L98" s="20">
        <v>13</v>
      </c>
      <c r="M98" s="23">
        <v>600</v>
      </c>
      <c r="N98" s="120">
        <f>SUM(B98:M98)</f>
        <v>3029</v>
      </c>
      <c r="O98" s="16">
        <f t="shared" si="44"/>
        <v>6.8205973483210841E-3</v>
      </c>
    </row>
    <row r="99" spans="1:15" x14ac:dyDescent="0.35">
      <c r="A99" s="243" t="s">
        <v>39</v>
      </c>
      <c r="B99" s="244">
        <v>719</v>
      </c>
      <c r="C99" s="239">
        <v>1358</v>
      </c>
      <c r="D99" s="239">
        <v>989</v>
      </c>
      <c r="E99" s="239">
        <v>1885</v>
      </c>
      <c r="F99" s="239">
        <v>1611</v>
      </c>
      <c r="G99" s="239">
        <v>1377</v>
      </c>
      <c r="H99" s="239">
        <v>1677</v>
      </c>
      <c r="I99" s="239">
        <v>1331</v>
      </c>
      <c r="J99" s="239">
        <v>1013</v>
      </c>
      <c r="K99" s="239">
        <v>1173</v>
      </c>
      <c r="L99" s="239">
        <v>1055</v>
      </c>
      <c r="M99" s="240">
        <v>1090</v>
      </c>
      <c r="N99" s="241">
        <f>SUM(B99:M99)</f>
        <v>15278</v>
      </c>
      <c r="O99" s="242">
        <f t="shared" si="44"/>
        <v>3.4402471537685546E-2</v>
      </c>
    </row>
    <row r="100" spans="1:15" x14ac:dyDescent="0.35">
      <c r="A100" s="22" t="s">
        <v>40</v>
      </c>
      <c r="B100" s="18">
        <v>2792</v>
      </c>
      <c r="C100" s="19">
        <v>3766</v>
      </c>
      <c r="D100" s="20">
        <v>4218</v>
      </c>
      <c r="E100" s="20">
        <v>2086</v>
      </c>
      <c r="F100" s="20">
        <v>2573</v>
      </c>
      <c r="G100" s="23">
        <v>3352</v>
      </c>
      <c r="H100" s="20">
        <v>2372</v>
      </c>
      <c r="I100" s="24">
        <v>7408</v>
      </c>
      <c r="J100" s="20">
        <v>5056</v>
      </c>
      <c r="K100" s="20">
        <v>5600</v>
      </c>
      <c r="L100" s="20">
        <v>5415</v>
      </c>
      <c r="M100" s="23">
        <v>3848</v>
      </c>
      <c r="N100" s="120">
        <f t="shared" ref="N100:N104" si="45">SUM(B100:M100)</f>
        <v>48486</v>
      </c>
      <c r="O100" s="16">
        <f t="shared" si="44"/>
        <v>0.10917909641158668</v>
      </c>
    </row>
    <row r="101" spans="1:15" x14ac:dyDescent="0.35">
      <c r="A101" s="25" t="s">
        <v>41</v>
      </c>
      <c r="B101" s="19">
        <v>0</v>
      </c>
      <c r="C101" s="19">
        <v>0</v>
      </c>
      <c r="D101" s="19">
        <v>0</v>
      </c>
      <c r="E101" s="19">
        <v>0</v>
      </c>
      <c r="F101" s="19">
        <v>0</v>
      </c>
      <c r="G101" s="19">
        <v>0</v>
      </c>
      <c r="H101" s="26">
        <v>0</v>
      </c>
      <c r="I101" s="19">
        <v>0</v>
      </c>
      <c r="J101" s="19">
        <v>0</v>
      </c>
      <c r="K101" s="19">
        <v>0</v>
      </c>
      <c r="L101" s="20">
        <v>0</v>
      </c>
      <c r="M101" s="118">
        <v>0</v>
      </c>
      <c r="N101" s="120">
        <f t="shared" si="45"/>
        <v>0</v>
      </c>
      <c r="O101" s="16">
        <f t="shared" si="44"/>
        <v>0</v>
      </c>
    </row>
    <row r="102" spans="1:15" x14ac:dyDescent="0.35">
      <c r="A102" s="25" t="s">
        <v>42</v>
      </c>
      <c r="B102" s="19">
        <v>0</v>
      </c>
      <c r="C102" s="19">
        <v>0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20">
        <v>0</v>
      </c>
      <c r="M102" s="118">
        <v>0</v>
      </c>
      <c r="N102" s="120">
        <f t="shared" si="45"/>
        <v>0</v>
      </c>
      <c r="O102" s="16">
        <f t="shared" si="44"/>
        <v>0</v>
      </c>
    </row>
    <row r="103" spans="1:15" ht="19.5" thickBot="1" x14ac:dyDescent="0.4">
      <c r="A103" s="27" t="s">
        <v>43</v>
      </c>
      <c r="B103" s="19">
        <v>0</v>
      </c>
      <c r="C103" s="19">
        <v>8</v>
      </c>
      <c r="D103" s="19">
        <v>8</v>
      </c>
      <c r="E103" s="19">
        <v>6</v>
      </c>
      <c r="F103" s="19">
        <v>6</v>
      </c>
      <c r="G103" s="19">
        <v>6</v>
      </c>
      <c r="H103" s="19">
        <v>12</v>
      </c>
      <c r="I103" s="19">
        <v>0</v>
      </c>
      <c r="J103" s="19">
        <v>6</v>
      </c>
      <c r="K103" s="19">
        <v>4</v>
      </c>
      <c r="L103" s="19">
        <v>10</v>
      </c>
      <c r="M103" s="118">
        <v>6</v>
      </c>
      <c r="N103" s="120">
        <f t="shared" si="45"/>
        <v>72</v>
      </c>
      <c r="O103" s="16">
        <f t="shared" si="44"/>
        <v>1.6212710765239947E-4</v>
      </c>
    </row>
    <row r="104" spans="1:15" ht="19.5" thickBot="1" x14ac:dyDescent="0.4">
      <c r="A104" s="245" t="s">
        <v>10</v>
      </c>
      <c r="B104" s="246">
        <f>SUM(B97:B103)</f>
        <v>7572</v>
      </c>
      <c r="C104" s="246">
        <f t="shared" ref="C104:M104" si="46">SUM(C97:C103)</f>
        <v>10922</v>
      </c>
      <c r="D104" s="246">
        <f t="shared" si="46"/>
        <v>10269</v>
      </c>
      <c r="E104" s="246">
        <f t="shared" si="46"/>
        <v>10094</v>
      </c>
      <c r="F104" s="246">
        <f t="shared" si="46"/>
        <v>9691</v>
      </c>
      <c r="G104" s="246">
        <f t="shared" si="46"/>
        <v>7994</v>
      </c>
      <c r="H104" s="246">
        <v>8830</v>
      </c>
      <c r="I104" s="246">
        <v>15197</v>
      </c>
      <c r="J104" s="246">
        <v>12701</v>
      </c>
      <c r="K104" s="246">
        <f t="shared" si="46"/>
        <v>11857</v>
      </c>
      <c r="L104" s="246">
        <f t="shared" si="46"/>
        <v>12150</v>
      </c>
      <c r="M104" s="249">
        <f t="shared" si="46"/>
        <v>10492</v>
      </c>
      <c r="N104" s="247">
        <f t="shared" si="45"/>
        <v>127769</v>
      </c>
      <c r="O104" s="248">
        <f>SUM(O97:O103)</f>
        <v>0.28770581135610318</v>
      </c>
    </row>
    <row r="105" spans="1:15" ht="19.5" thickBot="1" x14ac:dyDescent="0.4">
      <c r="A105" s="217" t="s">
        <v>55</v>
      </c>
      <c r="B105" s="218" t="s">
        <v>97</v>
      </c>
      <c r="C105" s="218" t="s">
        <v>98</v>
      </c>
      <c r="D105" s="218" t="s">
        <v>99</v>
      </c>
      <c r="E105" s="218" t="s">
        <v>100</v>
      </c>
      <c r="F105" s="218" t="s">
        <v>101</v>
      </c>
      <c r="G105" s="218" t="s">
        <v>102</v>
      </c>
      <c r="H105" s="218" t="s">
        <v>103</v>
      </c>
      <c r="I105" s="218" t="s">
        <v>104</v>
      </c>
      <c r="J105" s="218" t="s">
        <v>105</v>
      </c>
      <c r="K105" s="218" t="s">
        <v>106</v>
      </c>
      <c r="L105" s="218" t="s">
        <v>107</v>
      </c>
      <c r="M105" s="219" t="s">
        <v>108</v>
      </c>
      <c r="N105" s="217" t="s">
        <v>36</v>
      </c>
      <c r="O105" s="220" t="s">
        <v>15</v>
      </c>
    </row>
    <row r="106" spans="1:15" x14ac:dyDescent="0.35">
      <c r="A106" s="233" t="s">
        <v>37</v>
      </c>
      <c r="B106" s="234">
        <v>93</v>
      </c>
      <c r="C106" s="235">
        <v>198</v>
      </c>
      <c r="D106" s="235">
        <v>136</v>
      </c>
      <c r="E106" s="235">
        <v>249</v>
      </c>
      <c r="F106" s="235">
        <v>257</v>
      </c>
      <c r="G106" s="235">
        <v>159</v>
      </c>
      <c r="H106" s="235">
        <v>160</v>
      </c>
      <c r="I106" s="235">
        <v>217</v>
      </c>
      <c r="J106" s="235">
        <v>186</v>
      </c>
      <c r="K106" s="235">
        <v>164</v>
      </c>
      <c r="L106" s="235">
        <v>94</v>
      </c>
      <c r="M106" s="236">
        <v>147</v>
      </c>
      <c r="N106" s="237">
        <f>SUM(B106:M106)</f>
        <v>2060</v>
      </c>
      <c r="O106" s="238">
        <f>N106/$N$143</f>
        <v>4.6386366911658743E-3</v>
      </c>
    </row>
    <row r="107" spans="1:15" x14ac:dyDescent="0.35">
      <c r="A107" s="17" t="s">
        <v>38</v>
      </c>
      <c r="B107" s="18">
        <v>0</v>
      </c>
      <c r="C107" s="19">
        <v>0</v>
      </c>
      <c r="D107" s="20">
        <v>0</v>
      </c>
      <c r="E107" s="20">
        <v>0</v>
      </c>
      <c r="F107" s="20">
        <v>4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3">
        <v>0</v>
      </c>
      <c r="N107" s="119">
        <f t="shared" ref="N107:N131" si="47">SUM(B107:M107)</f>
        <v>4</v>
      </c>
      <c r="O107" s="16">
        <f t="shared" ref="O107:O112" si="48">N107/$N$143</f>
        <v>9.0070615362444164E-6</v>
      </c>
    </row>
    <row r="108" spans="1:15" x14ac:dyDescent="0.35">
      <c r="A108" s="243" t="s">
        <v>39</v>
      </c>
      <c r="B108" s="244">
        <v>33</v>
      </c>
      <c r="C108" s="239">
        <v>14</v>
      </c>
      <c r="D108" s="239">
        <v>63</v>
      </c>
      <c r="E108" s="239">
        <v>45</v>
      </c>
      <c r="F108" s="239">
        <v>93</v>
      </c>
      <c r="G108" s="239">
        <v>107</v>
      </c>
      <c r="H108" s="239">
        <v>114</v>
      </c>
      <c r="I108" s="239">
        <v>78</v>
      </c>
      <c r="J108" s="239">
        <v>39</v>
      </c>
      <c r="K108" s="239">
        <v>45</v>
      </c>
      <c r="L108" s="239">
        <v>27</v>
      </c>
      <c r="M108" s="240">
        <v>26</v>
      </c>
      <c r="N108" s="237">
        <f t="shared" si="47"/>
        <v>684</v>
      </c>
      <c r="O108" s="242">
        <f t="shared" si="48"/>
        <v>1.540207522697795E-3</v>
      </c>
    </row>
    <row r="109" spans="1:15" x14ac:dyDescent="0.35">
      <c r="A109" s="22" t="s">
        <v>40</v>
      </c>
      <c r="B109" s="18">
        <v>81</v>
      </c>
      <c r="C109" s="19">
        <v>109</v>
      </c>
      <c r="D109" s="20">
        <v>74</v>
      </c>
      <c r="E109" s="20">
        <v>196</v>
      </c>
      <c r="F109" s="20">
        <v>136</v>
      </c>
      <c r="G109" s="23">
        <v>110</v>
      </c>
      <c r="H109" s="20">
        <v>18</v>
      </c>
      <c r="I109" s="24">
        <v>32</v>
      </c>
      <c r="J109" s="20">
        <v>187</v>
      </c>
      <c r="K109" s="20">
        <v>149</v>
      </c>
      <c r="L109" s="20">
        <v>187</v>
      </c>
      <c r="M109" s="23">
        <v>144</v>
      </c>
      <c r="N109" s="119">
        <f t="shared" si="47"/>
        <v>1423</v>
      </c>
      <c r="O109" s="16">
        <f t="shared" si="48"/>
        <v>3.2042621415189509E-3</v>
      </c>
    </row>
    <row r="110" spans="1:15" x14ac:dyDescent="0.35">
      <c r="A110" s="25" t="s">
        <v>41</v>
      </c>
      <c r="B110" s="19">
        <v>0</v>
      </c>
      <c r="C110" s="19">
        <v>0</v>
      </c>
      <c r="D110" s="19">
        <v>0</v>
      </c>
      <c r="E110" s="19">
        <v>0</v>
      </c>
      <c r="F110" s="19">
        <v>2</v>
      </c>
      <c r="G110" s="19">
        <v>0</v>
      </c>
      <c r="H110" s="26">
        <v>0</v>
      </c>
      <c r="I110" s="19">
        <v>0</v>
      </c>
      <c r="J110" s="19">
        <v>0</v>
      </c>
      <c r="K110" s="19">
        <v>0</v>
      </c>
      <c r="L110" s="20">
        <v>0</v>
      </c>
      <c r="M110" s="118">
        <v>0</v>
      </c>
      <c r="N110" s="119">
        <f t="shared" si="47"/>
        <v>2</v>
      </c>
      <c r="O110" s="16">
        <f t="shared" si="48"/>
        <v>4.5035307681222082E-6</v>
      </c>
    </row>
    <row r="111" spans="1:15" x14ac:dyDescent="0.35">
      <c r="A111" s="25" t="s">
        <v>42</v>
      </c>
      <c r="B111" s="19">
        <v>0</v>
      </c>
      <c r="C111" s="19">
        <v>0</v>
      </c>
      <c r="D111" s="19">
        <v>0</v>
      </c>
      <c r="E111" s="19">
        <v>0</v>
      </c>
      <c r="F111" s="19">
        <v>4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20">
        <v>0</v>
      </c>
      <c r="M111" s="118">
        <v>0</v>
      </c>
      <c r="N111" s="119">
        <f t="shared" si="47"/>
        <v>4</v>
      </c>
      <c r="O111" s="16">
        <f t="shared" si="48"/>
        <v>9.0070615362444164E-6</v>
      </c>
    </row>
    <row r="112" spans="1:15" ht="19.5" thickBot="1" x14ac:dyDescent="0.4">
      <c r="A112" s="27" t="s">
        <v>43</v>
      </c>
      <c r="B112" s="19">
        <v>37</v>
      </c>
      <c r="C112" s="19">
        <v>2</v>
      </c>
      <c r="D112" s="19">
        <v>10</v>
      </c>
      <c r="E112" s="19">
        <v>24</v>
      </c>
      <c r="F112" s="19">
        <v>116</v>
      </c>
      <c r="G112" s="19">
        <v>41</v>
      </c>
      <c r="H112" s="19">
        <v>13</v>
      </c>
      <c r="I112" s="19">
        <v>14</v>
      </c>
      <c r="J112" s="19">
        <v>28</v>
      </c>
      <c r="K112" s="19">
        <v>39</v>
      </c>
      <c r="L112" s="19">
        <v>118</v>
      </c>
      <c r="M112" s="118">
        <v>40</v>
      </c>
      <c r="N112" s="119">
        <f t="shared" si="47"/>
        <v>482</v>
      </c>
      <c r="O112" s="16">
        <f t="shared" si="48"/>
        <v>1.085350915117452E-3</v>
      </c>
    </row>
    <row r="113" spans="1:15" ht="19.5" thickBot="1" x14ac:dyDescent="0.4">
      <c r="A113" s="245" t="s">
        <v>10</v>
      </c>
      <c r="B113" s="246">
        <f>SUM(B106:B112)</f>
        <v>244</v>
      </c>
      <c r="C113" s="246">
        <f t="shared" ref="C113:M113" si="49">SUM(C106:C112)</f>
        <v>323</v>
      </c>
      <c r="D113" s="246">
        <f t="shared" si="49"/>
        <v>283</v>
      </c>
      <c r="E113" s="246">
        <f t="shared" si="49"/>
        <v>514</v>
      </c>
      <c r="F113" s="246">
        <f t="shared" si="49"/>
        <v>612</v>
      </c>
      <c r="G113" s="246">
        <f t="shared" si="49"/>
        <v>417</v>
      </c>
      <c r="H113" s="246">
        <v>305</v>
      </c>
      <c r="I113" s="246">
        <v>341</v>
      </c>
      <c r="J113" s="246">
        <v>440</v>
      </c>
      <c r="K113" s="246">
        <f t="shared" si="49"/>
        <v>397</v>
      </c>
      <c r="L113" s="246">
        <f t="shared" si="49"/>
        <v>426</v>
      </c>
      <c r="M113" s="246">
        <f t="shared" si="49"/>
        <v>357</v>
      </c>
      <c r="N113" s="249">
        <f>SUM(B113:M113)</f>
        <v>4659</v>
      </c>
      <c r="O113" s="248">
        <f>SUM(O106:O112)</f>
        <v>1.0490974924340684E-2</v>
      </c>
    </row>
    <row r="114" spans="1:15" ht="19.5" thickBot="1" x14ac:dyDescent="0.4">
      <c r="A114" s="217" t="s">
        <v>54</v>
      </c>
      <c r="B114" s="218" t="s">
        <v>97</v>
      </c>
      <c r="C114" s="218" t="s">
        <v>98</v>
      </c>
      <c r="D114" s="218" t="s">
        <v>99</v>
      </c>
      <c r="E114" s="218" t="s">
        <v>100</v>
      </c>
      <c r="F114" s="218" t="s">
        <v>101</v>
      </c>
      <c r="G114" s="218" t="s">
        <v>102</v>
      </c>
      <c r="H114" s="218" t="s">
        <v>103</v>
      </c>
      <c r="I114" s="218" t="s">
        <v>104</v>
      </c>
      <c r="J114" s="218" t="s">
        <v>105</v>
      </c>
      <c r="K114" s="218" t="s">
        <v>106</v>
      </c>
      <c r="L114" s="218" t="s">
        <v>107</v>
      </c>
      <c r="M114" s="219" t="s">
        <v>108</v>
      </c>
      <c r="N114" s="217" t="s">
        <v>36</v>
      </c>
      <c r="O114" s="220" t="s">
        <v>15</v>
      </c>
    </row>
    <row r="115" spans="1:15" x14ac:dyDescent="0.35">
      <c r="A115" s="233" t="s">
        <v>37</v>
      </c>
      <c r="B115" s="234">
        <v>2402</v>
      </c>
      <c r="C115" s="235">
        <v>1892</v>
      </c>
      <c r="D115" s="235">
        <v>2545</v>
      </c>
      <c r="E115" s="235">
        <v>2249</v>
      </c>
      <c r="F115" s="235">
        <v>3226</v>
      </c>
      <c r="G115" s="235">
        <v>2346</v>
      </c>
      <c r="H115" s="235">
        <v>2718</v>
      </c>
      <c r="I115" s="235">
        <v>3123</v>
      </c>
      <c r="J115" s="235">
        <v>3011</v>
      </c>
      <c r="K115" s="235">
        <v>3230</v>
      </c>
      <c r="L115" s="235">
        <v>2084</v>
      </c>
      <c r="M115" s="236">
        <v>2150</v>
      </c>
      <c r="N115" s="237">
        <f t="shared" ref="N115" si="50">SUM(B115:M115)</f>
        <v>30976</v>
      </c>
      <c r="O115" s="238">
        <f t="shared" ref="O115:O131" si="51">N115/$N$143</f>
        <v>6.9750684536676752E-2</v>
      </c>
    </row>
    <row r="116" spans="1:15" x14ac:dyDescent="0.35">
      <c r="A116" s="17" t="s">
        <v>38</v>
      </c>
      <c r="B116" s="18">
        <v>124</v>
      </c>
      <c r="C116" s="19">
        <v>250</v>
      </c>
      <c r="D116" s="20">
        <v>254</v>
      </c>
      <c r="E116" s="20">
        <v>150</v>
      </c>
      <c r="F116" s="20">
        <v>94</v>
      </c>
      <c r="G116" s="20">
        <v>348</v>
      </c>
      <c r="H116" s="20">
        <v>180</v>
      </c>
      <c r="I116" s="20">
        <v>0</v>
      </c>
      <c r="J116" s="20">
        <v>0</v>
      </c>
      <c r="K116" s="20">
        <v>284</v>
      </c>
      <c r="L116" s="20">
        <v>142</v>
      </c>
      <c r="M116" s="23">
        <v>550</v>
      </c>
      <c r="N116" s="119">
        <f t="shared" si="47"/>
        <v>2376</v>
      </c>
      <c r="O116" s="16">
        <f t="shared" si="51"/>
        <v>5.350194552529183E-3</v>
      </c>
    </row>
    <row r="117" spans="1:15" x14ac:dyDescent="0.35">
      <c r="A117" s="243" t="s">
        <v>39</v>
      </c>
      <c r="B117" s="244">
        <v>627</v>
      </c>
      <c r="C117" s="239">
        <v>501</v>
      </c>
      <c r="D117" s="239">
        <v>615</v>
      </c>
      <c r="E117" s="239">
        <v>617</v>
      </c>
      <c r="F117" s="239">
        <v>781</v>
      </c>
      <c r="G117" s="239">
        <v>649</v>
      </c>
      <c r="H117" s="239">
        <v>613</v>
      </c>
      <c r="I117" s="239">
        <v>393</v>
      </c>
      <c r="J117" s="239">
        <v>301</v>
      </c>
      <c r="K117" s="239">
        <v>646</v>
      </c>
      <c r="L117" s="239">
        <v>399</v>
      </c>
      <c r="M117" s="240">
        <v>793</v>
      </c>
      <c r="N117" s="237">
        <f t="shared" si="47"/>
        <v>6935</v>
      </c>
      <c r="O117" s="242">
        <f t="shared" si="51"/>
        <v>1.5615992938463755E-2</v>
      </c>
    </row>
    <row r="118" spans="1:15" x14ac:dyDescent="0.35">
      <c r="A118" s="22" t="s">
        <v>40</v>
      </c>
      <c r="B118" s="18">
        <v>1848</v>
      </c>
      <c r="C118" s="19">
        <v>618</v>
      </c>
      <c r="D118" s="20">
        <v>2992</v>
      </c>
      <c r="E118" s="20">
        <v>2206</v>
      </c>
      <c r="F118" s="20">
        <v>1138</v>
      </c>
      <c r="G118" s="23">
        <v>2286</v>
      </c>
      <c r="H118" s="20">
        <v>1705</v>
      </c>
      <c r="I118" s="24">
        <v>526</v>
      </c>
      <c r="J118" s="20">
        <v>228</v>
      </c>
      <c r="K118" s="20">
        <v>1010</v>
      </c>
      <c r="L118" s="20">
        <v>6087</v>
      </c>
      <c r="M118" s="23">
        <v>4840</v>
      </c>
      <c r="N118" s="119">
        <f t="shared" si="47"/>
        <v>25484</v>
      </c>
      <c r="O118" s="16">
        <f t="shared" si="51"/>
        <v>5.7383989047413174E-2</v>
      </c>
    </row>
    <row r="119" spans="1:15" x14ac:dyDescent="0.35">
      <c r="A119" s="25" t="s">
        <v>41</v>
      </c>
      <c r="B119" s="19">
        <v>0</v>
      </c>
      <c r="C119" s="19">
        <v>0</v>
      </c>
      <c r="D119" s="19">
        <v>0</v>
      </c>
      <c r="E119" s="19">
        <v>0</v>
      </c>
      <c r="F119" s="19">
        <v>0</v>
      </c>
      <c r="G119" s="19">
        <v>0</v>
      </c>
      <c r="H119" s="26">
        <v>0</v>
      </c>
      <c r="I119" s="19">
        <v>6</v>
      </c>
      <c r="J119" s="19">
        <v>0</v>
      </c>
      <c r="K119" s="19">
        <v>0</v>
      </c>
      <c r="L119" s="20">
        <v>2</v>
      </c>
      <c r="M119" s="118">
        <v>0</v>
      </c>
      <c r="N119" s="119">
        <f t="shared" si="47"/>
        <v>8</v>
      </c>
      <c r="O119" s="16">
        <f t="shared" si="51"/>
        <v>1.8014123072488833E-5</v>
      </c>
    </row>
    <row r="120" spans="1:15" x14ac:dyDescent="0.35">
      <c r="A120" s="25" t="s">
        <v>42</v>
      </c>
      <c r="B120" s="19">
        <v>0</v>
      </c>
      <c r="C120" s="19">
        <v>2</v>
      </c>
      <c r="D120" s="19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4</v>
      </c>
      <c r="J120" s="19">
        <v>0</v>
      </c>
      <c r="K120" s="19">
        <v>0</v>
      </c>
      <c r="L120" s="20">
        <v>2</v>
      </c>
      <c r="M120" s="118">
        <v>0</v>
      </c>
      <c r="N120" s="119">
        <f t="shared" si="47"/>
        <v>8</v>
      </c>
      <c r="O120" s="16">
        <f t="shared" si="51"/>
        <v>1.8014123072488833E-5</v>
      </c>
    </row>
    <row r="121" spans="1:15" ht="19.5" thickBot="1" x14ac:dyDescent="0.4">
      <c r="A121" s="27" t="s">
        <v>43</v>
      </c>
      <c r="B121" s="19">
        <v>180</v>
      </c>
      <c r="C121" s="19">
        <v>87</v>
      </c>
      <c r="D121" s="19">
        <v>328</v>
      </c>
      <c r="E121" s="19">
        <v>164</v>
      </c>
      <c r="F121" s="19">
        <v>114</v>
      </c>
      <c r="G121" s="19">
        <v>167</v>
      </c>
      <c r="H121" s="19">
        <v>49</v>
      </c>
      <c r="I121" s="19">
        <v>282</v>
      </c>
      <c r="J121" s="19">
        <v>333</v>
      </c>
      <c r="K121" s="19">
        <v>175</v>
      </c>
      <c r="L121" s="19">
        <v>371</v>
      </c>
      <c r="M121" s="118">
        <v>262</v>
      </c>
      <c r="N121" s="119">
        <f t="shared" si="47"/>
        <v>2512</v>
      </c>
      <c r="O121" s="16">
        <f t="shared" si="51"/>
        <v>5.6564346447614934E-3</v>
      </c>
    </row>
    <row r="122" spans="1:15" ht="19.5" thickBot="1" x14ac:dyDescent="0.4">
      <c r="A122" s="245" t="s">
        <v>10</v>
      </c>
      <c r="B122" s="246">
        <f>SUM(B115:B121)</f>
        <v>5181</v>
      </c>
      <c r="C122" s="246">
        <f t="shared" ref="C122:M122" si="52">SUM(C115:C121)</f>
        <v>3350</v>
      </c>
      <c r="D122" s="246">
        <f t="shared" si="52"/>
        <v>6734</v>
      </c>
      <c r="E122" s="246">
        <f t="shared" si="52"/>
        <v>5386</v>
      </c>
      <c r="F122" s="246">
        <f t="shared" si="52"/>
        <v>5353</v>
      </c>
      <c r="G122" s="246">
        <f t="shared" si="52"/>
        <v>5796</v>
      </c>
      <c r="H122" s="246">
        <v>5265</v>
      </c>
      <c r="I122" s="246">
        <v>4334</v>
      </c>
      <c r="J122" s="246">
        <f t="shared" si="52"/>
        <v>3873</v>
      </c>
      <c r="K122" s="246">
        <f t="shared" si="52"/>
        <v>5345</v>
      </c>
      <c r="L122" s="246">
        <f t="shared" si="52"/>
        <v>9087</v>
      </c>
      <c r="M122" s="246">
        <f t="shared" si="52"/>
        <v>8595</v>
      </c>
      <c r="N122" s="249">
        <f t="shared" si="47"/>
        <v>68299</v>
      </c>
      <c r="O122" s="248">
        <f>SUM(O115:O121)</f>
        <v>0.1537933239659893</v>
      </c>
    </row>
    <row r="123" spans="1:15" ht="19.5" thickBot="1" x14ac:dyDescent="0.4">
      <c r="A123" s="217" t="s">
        <v>94</v>
      </c>
      <c r="B123" s="218" t="s">
        <v>97</v>
      </c>
      <c r="C123" s="218" t="s">
        <v>98</v>
      </c>
      <c r="D123" s="218" t="s">
        <v>99</v>
      </c>
      <c r="E123" s="218" t="s">
        <v>100</v>
      </c>
      <c r="F123" s="218" t="s">
        <v>101</v>
      </c>
      <c r="G123" s="218" t="s">
        <v>102</v>
      </c>
      <c r="H123" s="218" t="s">
        <v>103</v>
      </c>
      <c r="I123" s="218" t="s">
        <v>104</v>
      </c>
      <c r="J123" s="218" t="s">
        <v>105</v>
      </c>
      <c r="K123" s="218" t="s">
        <v>106</v>
      </c>
      <c r="L123" s="218" t="s">
        <v>107</v>
      </c>
      <c r="M123" s="219" t="s">
        <v>108</v>
      </c>
      <c r="N123" s="217" t="s">
        <v>36</v>
      </c>
      <c r="O123" s="220" t="s">
        <v>15</v>
      </c>
    </row>
    <row r="124" spans="1:15" x14ac:dyDescent="0.35">
      <c r="A124" s="233" t="s">
        <v>37</v>
      </c>
      <c r="B124" s="234">
        <v>0</v>
      </c>
      <c r="C124" s="235">
        <v>0</v>
      </c>
      <c r="D124" s="235">
        <v>0</v>
      </c>
      <c r="E124" s="235">
        <v>0</v>
      </c>
      <c r="F124" s="235">
        <v>0</v>
      </c>
      <c r="G124" s="235">
        <v>0</v>
      </c>
      <c r="H124" s="235">
        <v>0</v>
      </c>
      <c r="I124" s="235">
        <v>0</v>
      </c>
      <c r="J124" s="235">
        <v>0</v>
      </c>
      <c r="K124" s="235">
        <v>0</v>
      </c>
      <c r="L124" s="235">
        <v>0</v>
      </c>
      <c r="M124" s="236">
        <v>0</v>
      </c>
      <c r="N124" s="237">
        <f t="shared" ref="N124" si="53">SUM(B124:M124)</f>
        <v>0</v>
      </c>
      <c r="O124" s="238">
        <f t="shared" ref="O124" si="54">N124/$N$143</f>
        <v>0</v>
      </c>
    </row>
    <row r="125" spans="1:15" x14ac:dyDescent="0.35">
      <c r="A125" s="17" t="s">
        <v>38</v>
      </c>
      <c r="B125" s="18">
        <v>0</v>
      </c>
      <c r="C125" s="19">
        <v>0</v>
      </c>
      <c r="D125" s="20">
        <v>0</v>
      </c>
      <c r="E125" s="20">
        <v>0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3">
        <v>0</v>
      </c>
      <c r="N125" s="119">
        <f t="shared" si="47"/>
        <v>0</v>
      </c>
      <c r="O125" s="16">
        <f t="shared" si="51"/>
        <v>0</v>
      </c>
    </row>
    <row r="126" spans="1:15" x14ac:dyDescent="0.35">
      <c r="A126" s="243" t="s">
        <v>39</v>
      </c>
      <c r="B126" s="244">
        <v>0</v>
      </c>
      <c r="C126" s="239">
        <v>0</v>
      </c>
      <c r="D126" s="239">
        <v>0</v>
      </c>
      <c r="E126" s="239">
        <v>0</v>
      </c>
      <c r="F126" s="239">
        <v>0</v>
      </c>
      <c r="G126" s="239">
        <v>0</v>
      </c>
      <c r="H126" s="239">
        <v>0</v>
      </c>
      <c r="I126" s="239">
        <v>0</v>
      </c>
      <c r="J126" s="239">
        <v>0</v>
      </c>
      <c r="K126" s="239">
        <v>0</v>
      </c>
      <c r="L126" s="239">
        <v>0</v>
      </c>
      <c r="M126" s="240">
        <v>0</v>
      </c>
      <c r="N126" s="237">
        <f t="shared" si="47"/>
        <v>0</v>
      </c>
      <c r="O126" s="242">
        <f t="shared" si="51"/>
        <v>0</v>
      </c>
    </row>
    <row r="127" spans="1:15" x14ac:dyDescent="0.35">
      <c r="A127" s="22" t="s">
        <v>40</v>
      </c>
      <c r="B127" s="18">
        <v>0</v>
      </c>
      <c r="C127" s="19">
        <v>0</v>
      </c>
      <c r="D127" s="20">
        <v>0</v>
      </c>
      <c r="E127" s="20">
        <v>0</v>
      </c>
      <c r="F127" s="20">
        <v>0</v>
      </c>
      <c r="G127" s="23">
        <v>0</v>
      </c>
      <c r="H127" s="20">
        <v>0</v>
      </c>
      <c r="I127" s="24">
        <v>0</v>
      </c>
      <c r="J127" s="20">
        <v>0</v>
      </c>
      <c r="K127" s="20">
        <v>0</v>
      </c>
      <c r="L127" s="20">
        <v>0</v>
      </c>
      <c r="M127" s="23">
        <v>0</v>
      </c>
      <c r="N127" s="119">
        <f t="shared" si="47"/>
        <v>0</v>
      </c>
      <c r="O127" s="16">
        <f t="shared" si="51"/>
        <v>0</v>
      </c>
    </row>
    <row r="128" spans="1:15" x14ac:dyDescent="0.35">
      <c r="A128" s="25" t="s">
        <v>41</v>
      </c>
      <c r="B128" s="19">
        <v>0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  <c r="H128" s="26">
        <v>0</v>
      </c>
      <c r="I128" s="19">
        <v>0</v>
      </c>
      <c r="J128" s="19">
        <v>0</v>
      </c>
      <c r="K128" s="19">
        <v>0</v>
      </c>
      <c r="L128" s="20">
        <v>0</v>
      </c>
      <c r="M128" s="118">
        <v>0</v>
      </c>
      <c r="N128" s="119">
        <f t="shared" si="47"/>
        <v>0</v>
      </c>
      <c r="O128" s="16">
        <f t="shared" si="51"/>
        <v>0</v>
      </c>
    </row>
    <row r="129" spans="1:149" x14ac:dyDescent="0.35">
      <c r="A129" s="25" t="s">
        <v>42</v>
      </c>
      <c r="B129" s="19">
        <v>0</v>
      </c>
      <c r="C129" s="19">
        <v>0</v>
      </c>
      <c r="D129" s="19">
        <v>0</v>
      </c>
      <c r="E129" s="19">
        <v>0</v>
      </c>
      <c r="F129" s="19"/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20">
        <v>0</v>
      </c>
      <c r="M129" s="118">
        <v>0</v>
      </c>
      <c r="N129" s="119">
        <f t="shared" si="47"/>
        <v>0</v>
      </c>
      <c r="O129" s="16">
        <f t="shared" si="51"/>
        <v>0</v>
      </c>
    </row>
    <row r="130" spans="1:149" ht="19.5" thickBot="1" x14ac:dyDescent="0.4">
      <c r="A130" s="27" t="s">
        <v>43</v>
      </c>
      <c r="B130" s="19">
        <v>0</v>
      </c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18">
        <v>0</v>
      </c>
      <c r="N130" s="119">
        <f t="shared" si="47"/>
        <v>0</v>
      </c>
      <c r="O130" s="16">
        <f t="shared" si="51"/>
        <v>0</v>
      </c>
    </row>
    <row r="131" spans="1:149" ht="19.5" thickBot="1" x14ac:dyDescent="0.4">
      <c r="A131" s="245" t="s">
        <v>10</v>
      </c>
      <c r="B131" s="246">
        <f>SUM(B124:B130)</f>
        <v>0</v>
      </c>
      <c r="C131" s="246">
        <f t="shared" ref="C131:M131" si="55">SUM(C124:C130)</f>
        <v>0</v>
      </c>
      <c r="D131" s="246">
        <f t="shared" si="55"/>
        <v>0</v>
      </c>
      <c r="E131" s="246">
        <f t="shared" si="55"/>
        <v>0</v>
      </c>
      <c r="F131" s="246">
        <f t="shared" si="55"/>
        <v>0</v>
      </c>
      <c r="G131" s="246">
        <f t="shared" si="55"/>
        <v>0</v>
      </c>
      <c r="H131" s="246">
        <f t="shared" si="55"/>
        <v>0</v>
      </c>
      <c r="I131" s="246">
        <f t="shared" si="55"/>
        <v>0</v>
      </c>
      <c r="J131" s="246">
        <f t="shared" si="55"/>
        <v>0</v>
      </c>
      <c r="K131" s="246">
        <f t="shared" si="55"/>
        <v>0</v>
      </c>
      <c r="L131" s="246">
        <f t="shared" si="55"/>
        <v>0</v>
      </c>
      <c r="M131" s="246">
        <f t="shared" si="55"/>
        <v>0</v>
      </c>
      <c r="N131" s="249">
        <f t="shared" si="47"/>
        <v>0</v>
      </c>
      <c r="O131" s="248">
        <f t="shared" si="51"/>
        <v>0</v>
      </c>
    </row>
    <row r="132" spans="1:149" ht="19.5" thickBot="1" x14ac:dyDescent="0.4">
      <c r="A132" s="217" t="s">
        <v>96</v>
      </c>
      <c r="B132" s="218" t="s">
        <v>97</v>
      </c>
      <c r="C132" s="218" t="s">
        <v>98</v>
      </c>
      <c r="D132" s="218" t="s">
        <v>99</v>
      </c>
      <c r="E132" s="218" t="s">
        <v>100</v>
      </c>
      <c r="F132" s="218" t="s">
        <v>101</v>
      </c>
      <c r="G132" s="218" t="s">
        <v>102</v>
      </c>
      <c r="H132" s="218" t="s">
        <v>103</v>
      </c>
      <c r="I132" s="218" t="s">
        <v>104</v>
      </c>
      <c r="J132" s="218" t="s">
        <v>105</v>
      </c>
      <c r="K132" s="218" t="s">
        <v>106</v>
      </c>
      <c r="L132" s="218" t="s">
        <v>107</v>
      </c>
      <c r="M132" s="219" t="s">
        <v>108</v>
      </c>
      <c r="N132" s="217" t="s">
        <v>36</v>
      </c>
      <c r="O132" s="220" t="s">
        <v>15</v>
      </c>
    </row>
    <row r="133" spans="1:149" x14ac:dyDescent="0.35">
      <c r="A133" s="233" t="s">
        <v>37</v>
      </c>
      <c r="B133" s="234">
        <v>671</v>
      </c>
      <c r="C133" s="235">
        <v>565</v>
      </c>
      <c r="D133" s="235">
        <v>615</v>
      </c>
      <c r="E133" s="235">
        <v>809</v>
      </c>
      <c r="F133" s="235">
        <v>691</v>
      </c>
      <c r="G133" s="235">
        <v>434</v>
      </c>
      <c r="H133" s="235">
        <v>787</v>
      </c>
      <c r="I133" s="235">
        <v>990</v>
      </c>
      <c r="J133" s="235">
        <v>551</v>
      </c>
      <c r="K133" s="235">
        <v>742</v>
      </c>
      <c r="L133" s="235">
        <v>666</v>
      </c>
      <c r="M133" s="236">
        <v>655</v>
      </c>
      <c r="N133" s="237">
        <f t="shared" ref="N133:N139" si="56">SUM(B133:M133)</f>
        <v>8176</v>
      </c>
      <c r="O133" s="238">
        <f t="shared" ref="O133:O139" si="57">N133/$N$143</f>
        <v>1.8410433780083585E-2</v>
      </c>
    </row>
    <row r="134" spans="1:149" x14ac:dyDescent="0.35">
      <c r="A134" s="17" t="s">
        <v>38</v>
      </c>
      <c r="B134" s="18">
        <v>0</v>
      </c>
      <c r="C134" s="19">
        <v>0</v>
      </c>
      <c r="D134" s="20">
        <v>0</v>
      </c>
      <c r="E134" s="20">
        <v>0</v>
      </c>
      <c r="F134" s="20">
        <v>3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3">
        <v>0</v>
      </c>
      <c r="N134" s="120">
        <f t="shared" si="56"/>
        <v>3</v>
      </c>
      <c r="O134" s="16">
        <f t="shared" si="57"/>
        <v>6.7552961521833114E-6</v>
      </c>
    </row>
    <row r="135" spans="1:149" x14ac:dyDescent="0.35">
      <c r="A135" s="243" t="s">
        <v>39</v>
      </c>
      <c r="B135" s="244">
        <v>66</v>
      </c>
      <c r="C135" s="239">
        <v>114</v>
      </c>
      <c r="D135" s="239">
        <v>84</v>
      </c>
      <c r="E135" s="239">
        <v>65</v>
      </c>
      <c r="F135" s="239">
        <v>78</v>
      </c>
      <c r="G135" s="239">
        <v>139</v>
      </c>
      <c r="H135" s="239">
        <v>25</v>
      </c>
      <c r="I135" s="239">
        <v>90</v>
      </c>
      <c r="J135" s="239">
        <v>57</v>
      </c>
      <c r="K135" s="239">
        <v>84</v>
      </c>
      <c r="L135" s="239">
        <v>71</v>
      </c>
      <c r="M135" s="240">
        <v>43</v>
      </c>
      <c r="N135" s="241">
        <f t="shared" si="56"/>
        <v>916</v>
      </c>
      <c r="O135" s="242">
        <f t="shared" si="57"/>
        <v>2.0626170917999714E-3</v>
      </c>
    </row>
    <row r="136" spans="1:149" x14ac:dyDescent="0.35">
      <c r="A136" s="22" t="s">
        <v>40</v>
      </c>
      <c r="B136" s="18">
        <v>0</v>
      </c>
      <c r="C136" s="19">
        <v>1487</v>
      </c>
      <c r="D136" s="20">
        <v>542</v>
      </c>
      <c r="E136" s="20">
        <v>81</v>
      </c>
      <c r="F136" s="20">
        <v>728</v>
      </c>
      <c r="G136" s="23">
        <v>700</v>
      </c>
      <c r="H136" s="20">
        <v>581</v>
      </c>
      <c r="I136" s="24">
        <v>1023</v>
      </c>
      <c r="J136" s="20">
        <v>486</v>
      </c>
      <c r="K136" s="20">
        <v>811</v>
      </c>
      <c r="L136" s="20">
        <v>647</v>
      </c>
      <c r="M136" s="23">
        <v>419</v>
      </c>
      <c r="N136" s="120">
        <f t="shared" si="56"/>
        <v>7505</v>
      </c>
      <c r="O136" s="16">
        <f t="shared" si="57"/>
        <v>1.6899499207378585E-2</v>
      </c>
    </row>
    <row r="137" spans="1:149" x14ac:dyDescent="0.35">
      <c r="A137" s="25" t="s">
        <v>41</v>
      </c>
      <c r="B137" s="19">
        <v>0</v>
      </c>
      <c r="C137" s="19">
        <v>0</v>
      </c>
      <c r="D137" s="19">
        <v>0</v>
      </c>
      <c r="E137" s="19">
        <v>0</v>
      </c>
      <c r="F137" s="19">
        <v>0</v>
      </c>
      <c r="G137" s="19">
        <v>0</v>
      </c>
      <c r="H137" s="26">
        <v>0</v>
      </c>
      <c r="I137" s="19">
        <v>0</v>
      </c>
      <c r="J137" s="19">
        <v>0</v>
      </c>
      <c r="K137" s="19">
        <v>0</v>
      </c>
      <c r="L137" s="20">
        <v>0</v>
      </c>
      <c r="M137" s="118">
        <v>0</v>
      </c>
      <c r="N137" s="120">
        <f t="shared" si="56"/>
        <v>0</v>
      </c>
      <c r="O137" s="16">
        <f t="shared" si="57"/>
        <v>0</v>
      </c>
    </row>
    <row r="138" spans="1:149" x14ac:dyDescent="0.35">
      <c r="A138" s="25" t="s">
        <v>42</v>
      </c>
      <c r="B138" s="19">
        <v>0</v>
      </c>
      <c r="C138" s="19">
        <v>0</v>
      </c>
      <c r="D138" s="19">
        <v>0</v>
      </c>
      <c r="E138" s="19">
        <v>0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20">
        <v>0</v>
      </c>
      <c r="M138" s="118">
        <v>0</v>
      </c>
      <c r="N138" s="120">
        <f t="shared" si="56"/>
        <v>0</v>
      </c>
      <c r="O138" s="16">
        <f t="shared" si="57"/>
        <v>0</v>
      </c>
    </row>
    <row r="139" spans="1:149" ht="19.5" thickBot="1" x14ac:dyDescent="0.4">
      <c r="A139" s="27" t="s">
        <v>43</v>
      </c>
      <c r="B139" s="19">
        <v>0</v>
      </c>
      <c r="C139" s="19">
        <v>2</v>
      </c>
      <c r="D139" s="19">
        <v>0</v>
      </c>
      <c r="E139" s="19">
        <v>6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2</v>
      </c>
      <c r="L139" s="19">
        <v>0</v>
      </c>
      <c r="M139" s="118">
        <v>28</v>
      </c>
      <c r="N139" s="120">
        <f t="shared" si="56"/>
        <v>38</v>
      </c>
      <c r="O139" s="16">
        <f t="shared" si="57"/>
        <v>8.5567084594321947E-5</v>
      </c>
    </row>
    <row r="140" spans="1:149" ht="19.5" thickBot="1" x14ac:dyDescent="0.4">
      <c r="A140" s="245" t="s">
        <v>10</v>
      </c>
      <c r="B140" s="246">
        <f>SUM(B133:B139)</f>
        <v>737</v>
      </c>
      <c r="C140" s="246">
        <f t="shared" ref="C140:M140" si="58">SUM(C133:C139)</f>
        <v>2168</v>
      </c>
      <c r="D140" s="246">
        <f t="shared" si="58"/>
        <v>1241</v>
      </c>
      <c r="E140" s="246">
        <f t="shared" si="58"/>
        <v>961</v>
      </c>
      <c r="F140" s="246">
        <f t="shared" si="58"/>
        <v>1500</v>
      </c>
      <c r="G140" s="246">
        <f t="shared" si="58"/>
        <v>1273</v>
      </c>
      <c r="H140" s="246">
        <v>1393</v>
      </c>
      <c r="I140" s="246">
        <v>2103</v>
      </c>
      <c r="J140" s="246">
        <v>1094</v>
      </c>
      <c r="K140" s="246">
        <f t="shared" si="58"/>
        <v>1639</v>
      </c>
      <c r="L140" s="246">
        <f t="shared" si="58"/>
        <v>1384</v>
      </c>
      <c r="M140" s="249">
        <f t="shared" si="58"/>
        <v>1145</v>
      </c>
      <c r="N140" s="247">
        <f>SUM(B140:M140)</f>
        <v>16638</v>
      </c>
      <c r="O140" s="248">
        <f>SUM(O133:O139)</f>
        <v>3.7464872460008646E-2</v>
      </c>
    </row>
    <row r="141" spans="1:149" x14ac:dyDescent="0.35">
      <c r="A141" s="224" t="s">
        <v>46</v>
      </c>
      <c r="B141" s="225">
        <f>B7+B16+B25+B34+B52+B43+B61+B70+B79+B88+B97+B106+B115+B124+B133</f>
        <v>15084</v>
      </c>
      <c r="C141" s="225">
        <f t="shared" ref="C141:M141" si="59">C7+C16+C25+C34+C52+C43+C61+C70+C79+C88+C97+C106+C115+C124+C133</f>
        <v>17050</v>
      </c>
      <c r="D141" s="225">
        <f>D7+D16+D25+D34+D52+D43+D61+D70+D79+D88+D97+D106+D115+D124+D133</f>
        <v>16309</v>
      </c>
      <c r="E141" s="225">
        <f t="shared" si="59"/>
        <v>18847</v>
      </c>
      <c r="F141" s="225">
        <f t="shared" si="59"/>
        <v>19740</v>
      </c>
      <c r="G141" s="225">
        <f t="shared" si="59"/>
        <v>12303</v>
      </c>
      <c r="H141" s="225">
        <f t="shared" si="59"/>
        <v>21272</v>
      </c>
      <c r="I141" s="225">
        <f t="shared" si="59"/>
        <v>21544</v>
      </c>
      <c r="J141" s="225">
        <f t="shared" si="59"/>
        <v>21010</v>
      </c>
      <c r="K141" s="225">
        <f t="shared" si="59"/>
        <v>17914</v>
      </c>
      <c r="L141" s="225">
        <f t="shared" si="59"/>
        <v>16048</v>
      </c>
      <c r="M141" s="225">
        <f t="shared" si="59"/>
        <v>12860</v>
      </c>
      <c r="N141" s="225">
        <f>N7+N16+N25+N34+N52+N43+N61+N70+N79+N88+N97+N106+N115+N124+N133</f>
        <v>209981</v>
      </c>
      <c r="O141" s="226">
        <f>O7+O16+O25+O34+O52+O43+O61+O70+O79+O88+O97+O106+O115+O124+O133</f>
        <v>0.47282794711053466</v>
      </c>
      <c r="Q141" s="96"/>
    </row>
    <row r="142" spans="1:149" ht="19.5" thickBot="1" x14ac:dyDescent="0.4">
      <c r="A142" s="227" t="s">
        <v>47</v>
      </c>
      <c r="B142" s="228">
        <f>B9+B18+B27+B36+B54+B45+B63+B72+B81+B90+B99+B108+B117+B126+B135</f>
        <v>4407</v>
      </c>
      <c r="C142" s="228">
        <f t="shared" ref="C142:M142" si="60">C9+C18+C27+C36+C54+C45+C63+C72+C81+C90+C99+C108+C117+C126+C135</f>
        <v>5444</v>
      </c>
      <c r="D142" s="228">
        <f t="shared" si="60"/>
        <v>5175</v>
      </c>
      <c r="E142" s="228">
        <f t="shared" si="60"/>
        <v>5879</v>
      </c>
      <c r="F142" s="228">
        <f t="shared" si="60"/>
        <v>6322</v>
      </c>
      <c r="G142" s="228">
        <f t="shared" si="60"/>
        <v>5974</v>
      </c>
      <c r="H142" s="228">
        <f t="shared" si="60"/>
        <v>5812</v>
      </c>
      <c r="I142" s="228">
        <f t="shared" si="60"/>
        <v>4989</v>
      </c>
      <c r="J142" s="228">
        <f t="shared" si="60"/>
        <v>4544</v>
      </c>
      <c r="K142" s="228">
        <f t="shared" si="60"/>
        <v>4629</v>
      </c>
      <c r="L142" s="228">
        <f t="shared" si="60"/>
        <v>4671</v>
      </c>
      <c r="M142" s="228">
        <f t="shared" si="60"/>
        <v>5245</v>
      </c>
      <c r="N142" s="228">
        <f>N9+N18+N27+N36+N54+N45+N63+N72+N81+N90+N99+N108+N117+N126+N135</f>
        <v>63091</v>
      </c>
      <c r="O142" s="229">
        <f>O9+O18+O27+O36+O54+O45+O63+O72+O81+O90+O99+O108+O117+O126+O135</f>
        <v>0.14206612984579908</v>
      </c>
    </row>
    <row r="143" spans="1:149" s="3" customFormat="1" ht="19.5" thickBot="1" x14ac:dyDescent="0.4">
      <c r="A143" s="221" t="s">
        <v>45</v>
      </c>
      <c r="B143" s="222">
        <f>B14+B23+B32+B41+B59+B68+B77+B86+B95+B50+B104+B140+B131+B122+B113</f>
        <v>30169</v>
      </c>
      <c r="C143" s="222">
        <f t="shared" ref="C143:M143" si="61">C14+C23+C32+C41+C59+C68+C77+C86+C95+C50+C104+C140+C131+C122+C113</f>
        <v>35723</v>
      </c>
      <c r="D143" s="222">
        <f t="shared" si="61"/>
        <v>36767</v>
      </c>
      <c r="E143" s="222">
        <f t="shared" si="61"/>
        <v>34030</v>
      </c>
      <c r="F143" s="222">
        <f t="shared" si="61"/>
        <v>36663</v>
      </c>
      <c r="G143" s="222">
        <f>G14+G23+G32+G41+G59+G68+G77+G86+G95+G50+G104+G140+G131+G122+G113</f>
        <v>30318</v>
      </c>
      <c r="H143" s="222">
        <f t="shared" si="61"/>
        <v>41829</v>
      </c>
      <c r="I143" s="222">
        <f t="shared" si="61"/>
        <v>43139</v>
      </c>
      <c r="J143" s="222">
        <f t="shared" si="61"/>
        <v>39813</v>
      </c>
      <c r="K143" s="222">
        <f t="shared" si="61"/>
        <v>40253</v>
      </c>
      <c r="L143" s="222">
        <f t="shared" si="61"/>
        <v>40495</v>
      </c>
      <c r="M143" s="222">
        <f t="shared" si="61"/>
        <v>34897</v>
      </c>
      <c r="N143" s="222">
        <f>N14+N23+N32+N41+N59+N68+N77+N86+N95+N50+N104+N113+N122+N131+N140</f>
        <v>444096</v>
      </c>
      <c r="O143" s="223">
        <f>O14+O23+O32+O41+O59+O68+O77+O86+O95+O50+O104+O113+O122+O131+O140</f>
        <v>0.99999999999999989</v>
      </c>
      <c r="P143" s="80"/>
      <c r="R143" s="66"/>
      <c r="S143" s="66"/>
      <c r="T143" s="66"/>
    </row>
    <row r="144" spans="1:149" ht="19.5" thickBot="1" x14ac:dyDescent="0.4">
      <c r="A144" s="230" t="s">
        <v>50</v>
      </c>
      <c r="B144" s="231">
        <f>B143-B94-B85-B76-B67-B49-B58-B40-B31-B22-B13-B103-B112-B121-B130-B139</f>
        <v>29195</v>
      </c>
      <c r="C144" s="231">
        <f t="shared" ref="C144:M144" si="62">C143-C94-C85-C76-C67-C49-C58-C40-C31-C22-C13-C103-C112-C121-C130-C139</f>
        <v>35450</v>
      </c>
      <c r="D144" s="231">
        <f t="shared" si="62"/>
        <v>35911</v>
      </c>
      <c r="E144" s="231">
        <f t="shared" si="62"/>
        <v>33519</v>
      </c>
      <c r="F144" s="231">
        <f t="shared" si="62"/>
        <v>35756</v>
      </c>
      <c r="G144" s="231">
        <f t="shared" si="62"/>
        <v>29701</v>
      </c>
      <c r="H144" s="231">
        <f>H143-H94-H85-H76-H67-H49-H58-H40-H31-H22-H13-H103-H112-H121-H130-H139</f>
        <v>41123</v>
      </c>
      <c r="I144" s="231">
        <f t="shared" si="62"/>
        <v>42515</v>
      </c>
      <c r="J144" s="231">
        <f t="shared" si="62"/>
        <v>39082</v>
      </c>
      <c r="K144" s="231">
        <f t="shared" si="62"/>
        <v>39246</v>
      </c>
      <c r="L144" s="231">
        <f t="shared" si="62"/>
        <v>39556</v>
      </c>
      <c r="M144" s="231">
        <f t="shared" si="62"/>
        <v>33711</v>
      </c>
      <c r="N144" s="231">
        <f>N143-N94-N85-N76-N67-N49-N58-N40-N31-N22-N13-N103-N112-N121-N130-N139</f>
        <v>434765</v>
      </c>
      <c r="O144" s="232">
        <f>O143-O94-O85-O76-O67-O49-O58-O40-O31-O22-O13-O103-O139-O121-O112</f>
        <v>0.9789887772013256</v>
      </c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</row>
    <row r="145" spans="1:149" x14ac:dyDescent="0.35">
      <c r="A145" s="3"/>
      <c r="B145" s="29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29"/>
      <c r="O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</row>
    <row r="146" spans="1:149" x14ac:dyDescent="0.35">
      <c r="A146" s="401" t="s">
        <v>46</v>
      </c>
      <c r="B146" s="401"/>
      <c r="C146" s="3"/>
      <c r="D146" s="402" t="s">
        <v>47</v>
      </c>
      <c r="E146" s="402"/>
      <c r="F146" s="3"/>
      <c r="G146" s="3"/>
      <c r="H146" s="3"/>
      <c r="I146" s="3"/>
      <c r="J146" s="3"/>
      <c r="K146" s="3"/>
      <c r="L146" s="3"/>
      <c r="M146" s="3"/>
      <c r="N146" s="3"/>
      <c r="O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</row>
    <row r="147" spans="1:149" x14ac:dyDescent="0.35">
      <c r="A147" s="3" t="str">
        <f>$A$6</f>
        <v>HLCL</v>
      </c>
      <c r="B147" s="29">
        <f>N7</f>
        <v>30704</v>
      </c>
      <c r="C147" s="3"/>
      <c r="D147" s="3" t="str">
        <f>$A$6</f>
        <v>HLCL</v>
      </c>
      <c r="E147" s="29">
        <f>N9</f>
        <v>23391</v>
      </c>
      <c r="F147" s="3"/>
      <c r="G147" s="3"/>
      <c r="H147" s="3"/>
      <c r="I147" s="3"/>
      <c r="J147" s="3"/>
      <c r="K147" s="3"/>
      <c r="L147" s="3"/>
      <c r="M147" s="3"/>
      <c r="N147" s="29"/>
      <c r="O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</row>
    <row r="148" spans="1:149" x14ac:dyDescent="0.35">
      <c r="A148" s="3" t="str">
        <f>$A$15</f>
        <v>APL</v>
      </c>
      <c r="B148" s="29">
        <f>N16</f>
        <v>0</v>
      </c>
      <c r="C148" s="3"/>
      <c r="D148" s="3" t="str">
        <f>$A$15</f>
        <v>APL</v>
      </c>
      <c r="E148" s="29">
        <f>N18</f>
        <v>0</v>
      </c>
      <c r="F148" s="3"/>
      <c r="G148" s="3"/>
      <c r="H148" s="3"/>
      <c r="I148" s="3"/>
      <c r="J148" s="3"/>
      <c r="K148" s="3"/>
      <c r="L148" s="3"/>
      <c r="M148" s="3"/>
      <c r="N148" s="29"/>
      <c r="O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</row>
    <row r="149" spans="1:149" x14ac:dyDescent="0.35">
      <c r="A149" s="3" t="str">
        <f>$A$24</f>
        <v>ONE</v>
      </c>
      <c r="B149" s="29">
        <f>N25</f>
        <v>14795</v>
      </c>
      <c r="C149" s="3"/>
      <c r="D149" s="3" t="str">
        <f>$A$24</f>
        <v>ONE</v>
      </c>
      <c r="E149" s="29">
        <f>N27</f>
        <v>8132</v>
      </c>
      <c r="F149" s="3"/>
      <c r="G149" s="3"/>
      <c r="H149" s="3"/>
      <c r="I149" s="3"/>
      <c r="J149" s="3"/>
      <c r="K149" s="3"/>
      <c r="L149" s="3"/>
      <c r="M149" s="3"/>
      <c r="N149" s="3"/>
      <c r="O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</row>
    <row r="150" spans="1:149" x14ac:dyDescent="0.35">
      <c r="A150" s="3" t="str">
        <f>$A$33</f>
        <v>EMC</v>
      </c>
      <c r="B150" s="29">
        <f>N34</f>
        <v>5070</v>
      </c>
      <c r="C150" s="3"/>
      <c r="D150" s="3" t="str">
        <f>$A$33</f>
        <v>EMC</v>
      </c>
      <c r="E150" s="29">
        <f>N36</f>
        <v>24</v>
      </c>
      <c r="F150" s="3"/>
      <c r="G150" s="3"/>
      <c r="H150" s="3"/>
      <c r="I150" s="3"/>
      <c r="J150" s="3"/>
      <c r="K150" s="3"/>
      <c r="L150" s="3"/>
      <c r="M150" s="3"/>
      <c r="N150" s="3"/>
      <c r="O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</row>
    <row r="151" spans="1:149" x14ac:dyDescent="0.35">
      <c r="A151" s="3" t="str">
        <f>$A$42</f>
        <v>HSD</v>
      </c>
      <c r="B151" s="29">
        <f>N43</f>
        <v>0</v>
      </c>
      <c r="C151" s="3"/>
      <c r="D151" s="3" t="str">
        <f>$A$42</f>
        <v>HSD</v>
      </c>
      <c r="E151" s="29">
        <f>N45</f>
        <v>0</v>
      </c>
      <c r="F151" s="3"/>
      <c r="G151" s="3"/>
      <c r="H151" s="3"/>
      <c r="I151" s="3"/>
      <c r="J151" s="3"/>
      <c r="K151" s="3"/>
      <c r="L151" s="3"/>
      <c r="M151" s="3"/>
      <c r="N151" s="3"/>
      <c r="O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</row>
    <row r="152" spans="1:149" x14ac:dyDescent="0.35">
      <c r="A152" s="3" t="str">
        <f>$A$51</f>
        <v>WHL</v>
      </c>
      <c r="B152" s="29">
        <f>N52</f>
        <v>24005</v>
      </c>
      <c r="C152" s="3"/>
      <c r="D152" s="3" t="str">
        <f>$A$51</f>
        <v>WHL</v>
      </c>
      <c r="E152" s="29">
        <f>N54</f>
        <v>932</v>
      </c>
      <c r="F152" s="3"/>
      <c r="G152" s="3"/>
      <c r="H152" s="3"/>
      <c r="I152" s="3"/>
      <c r="J152" s="3"/>
      <c r="K152" s="3"/>
      <c r="L152" s="3"/>
      <c r="M152" s="3"/>
      <c r="N152" s="3"/>
      <c r="O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</row>
    <row r="153" spans="1:149" x14ac:dyDescent="0.35">
      <c r="A153" s="3" t="str">
        <f>$A$60</f>
        <v>OTH</v>
      </c>
      <c r="B153" s="29">
        <f>N61</f>
        <v>3</v>
      </c>
      <c r="C153" s="3"/>
      <c r="D153" s="3" t="str">
        <f>$A$60</f>
        <v>OTH</v>
      </c>
      <c r="E153" s="29">
        <f>N63</f>
        <v>0</v>
      </c>
      <c r="F153" s="3"/>
      <c r="G153" s="3"/>
      <c r="H153" s="3"/>
      <c r="I153" s="3"/>
      <c r="J153" s="3"/>
      <c r="K153" s="3"/>
      <c r="L153" s="3"/>
      <c r="M153" s="3"/>
      <c r="N153" s="3"/>
      <c r="O153" s="3"/>
      <c r="EF153" s="3"/>
    </row>
    <row r="154" spans="1:149" x14ac:dyDescent="0.35">
      <c r="A154" s="3" t="str">
        <f>$A$69</f>
        <v>CMA</v>
      </c>
      <c r="B154" s="29">
        <f>N70</f>
        <v>33288</v>
      </c>
      <c r="C154" s="3"/>
      <c r="D154" s="3" t="str">
        <f>$A$69</f>
        <v>CMA</v>
      </c>
      <c r="E154" s="29">
        <f>N72</f>
        <v>6799</v>
      </c>
      <c r="F154" s="3"/>
      <c r="G154" s="3"/>
      <c r="H154" s="3"/>
      <c r="I154" s="3"/>
      <c r="J154" s="3"/>
      <c r="K154" s="3"/>
      <c r="L154" s="3"/>
      <c r="M154" s="3"/>
      <c r="N154" s="3"/>
      <c r="O154" s="3"/>
      <c r="EF154" s="3"/>
    </row>
    <row r="155" spans="1:149" x14ac:dyDescent="0.35">
      <c r="A155" s="3" t="str">
        <f>$A$78</f>
        <v>NYK</v>
      </c>
      <c r="B155" s="29">
        <f>N79</f>
        <v>0</v>
      </c>
      <c r="C155" s="3"/>
      <c r="D155" s="3" t="str">
        <f>$A$78</f>
        <v>NYK</v>
      </c>
      <c r="E155" s="29">
        <f>N81</f>
        <v>0</v>
      </c>
      <c r="F155" s="3"/>
      <c r="G155" s="3"/>
      <c r="H155" s="3"/>
      <c r="I155" s="3"/>
      <c r="J155" s="3"/>
      <c r="K155" s="3"/>
      <c r="L155" s="3"/>
      <c r="M155" s="3"/>
      <c r="N155" s="3"/>
      <c r="O155" s="3"/>
      <c r="EF155" s="3"/>
    </row>
    <row r="156" spans="1:149" x14ac:dyDescent="0.35">
      <c r="A156" s="3" t="str">
        <f>$A$87</f>
        <v>KKK</v>
      </c>
      <c r="B156" s="29">
        <f>N88</f>
        <v>0</v>
      </c>
      <c r="C156" s="3"/>
      <c r="D156" s="3" t="str">
        <f>$A$87</f>
        <v>KKK</v>
      </c>
      <c r="E156" s="29">
        <f>N90</f>
        <v>0</v>
      </c>
      <c r="F156" s="3"/>
      <c r="G156" s="3"/>
      <c r="H156" s="3"/>
      <c r="I156" s="3"/>
      <c r="J156" s="3"/>
      <c r="K156" s="3"/>
      <c r="L156" s="3"/>
      <c r="M156" s="3"/>
      <c r="N156" s="3"/>
      <c r="O156" s="3"/>
      <c r="EF156" s="3"/>
    </row>
    <row r="157" spans="1:149" x14ac:dyDescent="0.35">
      <c r="A157" s="3" t="str">
        <f>$A$96</f>
        <v>COS</v>
      </c>
      <c r="B157" s="29">
        <f>N97</f>
        <v>60904</v>
      </c>
      <c r="C157" s="3"/>
      <c r="D157" s="3" t="str">
        <f>$A$96</f>
        <v>COS</v>
      </c>
      <c r="E157" s="29">
        <f>N99</f>
        <v>15278</v>
      </c>
      <c r="F157" s="3"/>
      <c r="G157" s="3"/>
      <c r="H157" s="3"/>
      <c r="I157" s="3"/>
      <c r="J157" s="3"/>
      <c r="K157" s="3"/>
      <c r="L157" s="3"/>
      <c r="M157" s="3"/>
      <c r="N157" s="3"/>
      <c r="O157" s="3"/>
      <c r="EF157" s="3"/>
    </row>
    <row r="158" spans="1:149" s="3" customFormat="1" x14ac:dyDescent="0.35">
      <c r="A158" s="3" t="str">
        <f>$A$105</f>
        <v>HMM</v>
      </c>
      <c r="B158" s="29">
        <f>N106</f>
        <v>2060</v>
      </c>
      <c r="D158" s="3" t="str">
        <f>$A$105</f>
        <v>HMM</v>
      </c>
      <c r="E158" s="29">
        <f>N108</f>
        <v>684</v>
      </c>
      <c r="P158" s="80"/>
      <c r="R158" s="66"/>
      <c r="S158" s="66"/>
      <c r="T158" s="66"/>
    </row>
    <row r="159" spans="1:149" s="3" customFormat="1" x14ac:dyDescent="0.35">
      <c r="A159" s="3" t="str">
        <f>$A$114</f>
        <v>MSC</v>
      </c>
      <c r="B159" s="29">
        <f>N115</f>
        <v>30976</v>
      </c>
      <c r="D159" s="3" t="str">
        <f>$A$114</f>
        <v>MSC</v>
      </c>
      <c r="E159" s="29">
        <f>N117</f>
        <v>6935</v>
      </c>
      <c r="P159" s="80"/>
      <c r="R159" s="66"/>
      <c r="S159" s="66"/>
      <c r="T159" s="66"/>
    </row>
    <row r="160" spans="1:149" s="3" customFormat="1" x14ac:dyDescent="0.35">
      <c r="A160" s="3" t="str">
        <f>$A$123</f>
        <v>MOL</v>
      </c>
      <c r="B160" s="29">
        <f>N124</f>
        <v>0</v>
      </c>
      <c r="D160" s="3" t="str">
        <f>$A$123</f>
        <v>MOL</v>
      </c>
      <c r="E160" s="29">
        <f>N126</f>
        <v>0</v>
      </c>
      <c r="P160" s="80"/>
      <c r="R160" s="66"/>
      <c r="S160" s="66"/>
      <c r="T160" s="66"/>
    </row>
    <row r="161" spans="1:20" s="3" customFormat="1" x14ac:dyDescent="0.35">
      <c r="A161" s="3" t="str">
        <f>$A$132</f>
        <v>OOLC</v>
      </c>
      <c r="B161" s="29">
        <f>N133</f>
        <v>8176</v>
      </c>
      <c r="D161" s="3" t="str">
        <f>$A$132</f>
        <v>OOLC</v>
      </c>
      <c r="E161" s="29">
        <f>N135</f>
        <v>916</v>
      </c>
      <c r="P161" s="80"/>
      <c r="R161" s="66"/>
      <c r="S161" s="66"/>
      <c r="T161" s="66"/>
    </row>
    <row r="162" spans="1:20" s="3" customFormat="1" x14ac:dyDescent="0.35">
      <c r="B162" s="29"/>
      <c r="E162" s="29"/>
      <c r="P162" s="80"/>
      <c r="R162" s="66"/>
      <c r="S162" s="66"/>
      <c r="T162" s="66"/>
    </row>
    <row r="163" spans="1:20" s="3" customFormat="1" x14ac:dyDescent="0.35">
      <c r="B163" s="29"/>
      <c r="E163" s="29"/>
      <c r="P163" s="80"/>
      <c r="R163" s="66"/>
      <c r="S163" s="66"/>
      <c r="T163" s="66"/>
    </row>
    <row r="164" spans="1:20" s="3" customFormat="1" x14ac:dyDescent="0.35">
      <c r="B164" s="29"/>
      <c r="E164" s="29"/>
      <c r="P164" s="80"/>
      <c r="R164" s="66"/>
      <c r="S164" s="66"/>
      <c r="T164" s="66"/>
    </row>
    <row r="165" spans="1:20" s="3" customFormat="1" x14ac:dyDescent="0.35">
      <c r="B165" s="29"/>
      <c r="E165" s="29"/>
      <c r="P165" s="80"/>
      <c r="R165" s="66"/>
      <c r="S165" s="66"/>
      <c r="T165" s="66"/>
    </row>
    <row r="166" spans="1:20" s="3" customFormat="1" x14ac:dyDescent="0.35">
      <c r="B166" s="29"/>
      <c r="E166" s="29"/>
      <c r="P166" s="80"/>
      <c r="R166" s="66"/>
      <c r="S166" s="66"/>
      <c r="T166" s="66"/>
    </row>
    <row r="167" spans="1:20" s="3" customFormat="1" x14ac:dyDescent="0.35">
      <c r="P167" s="80"/>
      <c r="R167" s="66"/>
      <c r="S167" s="66"/>
      <c r="T167" s="66"/>
    </row>
    <row r="168" spans="1:20" s="3" customFormat="1" x14ac:dyDescent="0.35">
      <c r="P168" s="80"/>
      <c r="R168" s="66"/>
      <c r="S168" s="66"/>
      <c r="T168" s="66"/>
    </row>
    <row r="169" spans="1:20" s="3" customFormat="1" x14ac:dyDescent="0.35">
      <c r="P169" s="80"/>
      <c r="R169" s="66"/>
      <c r="S169" s="66"/>
      <c r="T169" s="66"/>
    </row>
    <row r="170" spans="1:20" s="3" customFormat="1" x14ac:dyDescent="0.35">
      <c r="P170" s="80"/>
      <c r="R170" s="66"/>
      <c r="S170" s="66"/>
      <c r="T170" s="66"/>
    </row>
    <row r="171" spans="1:20" s="3" customFormat="1" x14ac:dyDescent="0.35">
      <c r="P171" s="80"/>
      <c r="R171" s="66"/>
      <c r="S171" s="66"/>
      <c r="T171" s="66"/>
    </row>
    <row r="172" spans="1:20" s="3" customFormat="1" x14ac:dyDescent="0.35">
      <c r="P172" s="80"/>
      <c r="R172" s="66"/>
      <c r="S172" s="66"/>
      <c r="T172" s="66"/>
    </row>
    <row r="173" spans="1:20" s="3" customFormat="1" x14ac:dyDescent="0.35">
      <c r="P173" s="80"/>
      <c r="R173" s="66"/>
      <c r="S173" s="66"/>
      <c r="T173" s="66"/>
    </row>
    <row r="174" spans="1:20" s="3" customFormat="1" x14ac:dyDescent="0.35">
      <c r="P174" s="80"/>
      <c r="R174" s="66"/>
      <c r="S174" s="66"/>
      <c r="T174" s="66"/>
    </row>
    <row r="175" spans="1:20" s="3" customFormat="1" x14ac:dyDescent="0.35">
      <c r="P175" s="80"/>
      <c r="Q175" s="29"/>
      <c r="R175" s="66"/>
      <c r="S175" s="66"/>
      <c r="T175" s="66"/>
    </row>
    <row r="176" spans="1:20" s="3" customFormat="1" x14ac:dyDescent="0.35">
      <c r="P176" s="80"/>
      <c r="R176" s="66"/>
      <c r="S176" s="66"/>
      <c r="T176" s="66"/>
    </row>
    <row r="177" spans="16:20" s="3" customFormat="1" x14ac:dyDescent="0.35">
      <c r="P177" s="80"/>
      <c r="Q177" s="29"/>
      <c r="R177" s="66"/>
      <c r="S177" s="66"/>
      <c r="T177" s="66"/>
    </row>
    <row r="178" spans="16:20" s="3" customFormat="1" x14ac:dyDescent="0.35">
      <c r="P178" s="80"/>
      <c r="R178" s="66"/>
      <c r="S178" s="66"/>
      <c r="T178" s="66"/>
    </row>
    <row r="179" spans="16:20" s="3" customFormat="1" x14ac:dyDescent="0.35">
      <c r="P179" s="80"/>
      <c r="R179" s="66"/>
      <c r="S179" s="66"/>
      <c r="T179" s="66"/>
    </row>
    <row r="180" spans="16:20" s="3" customFormat="1" x14ac:dyDescent="0.35">
      <c r="P180" s="80"/>
      <c r="R180" s="66"/>
      <c r="S180" s="66"/>
      <c r="T180" s="66"/>
    </row>
    <row r="181" spans="16:20" s="3" customFormat="1" x14ac:dyDescent="0.35">
      <c r="P181" s="80"/>
      <c r="R181" s="66"/>
      <c r="S181" s="66"/>
      <c r="T181" s="66"/>
    </row>
    <row r="182" spans="16:20" s="3" customFormat="1" x14ac:dyDescent="0.35">
      <c r="P182" s="80"/>
      <c r="R182" s="66"/>
      <c r="S182" s="66"/>
      <c r="T182" s="66"/>
    </row>
    <row r="183" spans="16:20" s="3" customFormat="1" x14ac:dyDescent="0.35">
      <c r="P183" s="80"/>
      <c r="R183" s="66"/>
      <c r="S183" s="66"/>
      <c r="T183" s="66"/>
    </row>
    <row r="184" spans="16:20" s="3" customFormat="1" x14ac:dyDescent="0.35">
      <c r="P184" s="80"/>
      <c r="R184" s="66"/>
      <c r="S184" s="66"/>
      <c r="T184" s="66"/>
    </row>
    <row r="185" spans="16:20" s="3" customFormat="1" x14ac:dyDescent="0.35">
      <c r="P185" s="80"/>
      <c r="R185" s="66"/>
      <c r="S185" s="66"/>
      <c r="T185" s="66"/>
    </row>
    <row r="186" spans="16:20" s="3" customFormat="1" x14ac:dyDescent="0.35">
      <c r="P186" s="80"/>
      <c r="R186" s="66"/>
      <c r="S186" s="66"/>
      <c r="T186" s="66"/>
    </row>
    <row r="187" spans="16:20" s="3" customFormat="1" x14ac:dyDescent="0.35">
      <c r="P187" s="80"/>
      <c r="R187" s="66"/>
      <c r="S187" s="66"/>
      <c r="T187" s="66"/>
    </row>
    <row r="188" spans="16:20" s="3" customFormat="1" x14ac:dyDescent="0.35">
      <c r="P188" s="80"/>
      <c r="R188" s="66"/>
      <c r="S188" s="66"/>
      <c r="T188" s="66"/>
    </row>
    <row r="189" spans="16:20" s="3" customFormat="1" x14ac:dyDescent="0.35">
      <c r="P189" s="80"/>
      <c r="R189" s="66"/>
      <c r="S189" s="66"/>
      <c r="T189" s="66"/>
    </row>
    <row r="190" spans="16:20" s="3" customFormat="1" x14ac:dyDescent="0.35">
      <c r="P190" s="80"/>
      <c r="R190" s="66"/>
      <c r="S190" s="66"/>
      <c r="T190" s="66"/>
    </row>
    <row r="191" spans="16:20" s="3" customFormat="1" x14ac:dyDescent="0.35">
      <c r="P191" s="80"/>
      <c r="R191" s="66"/>
      <c r="S191" s="66"/>
      <c r="T191" s="66"/>
    </row>
    <row r="192" spans="16:20" s="3" customFormat="1" x14ac:dyDescent="0.35">
      <c r="P192" s="80"/>
      <c r="R192" s="66"/>
      <c r="S192" s="66"/>
      <c r="T192" s="66"/>
    </row>
    <row r="193" spans="1:144" s="3" customFormat="1" x14ac:dyDescent="0.35">
      <c r="P193" s="80"/>
      <c r="R193" s="66"/>
      <c r="S193" s="66"/>
      <c r="T193" s="66"/>
    </row>
    <row r="194" spans="1:144" s="3" customFormat="1" x14ac:dyDescent="0.35">
      <c r="P194" s="80"/>
      <c r="R194" s="66"/>
      <c r="S194" s="66"/>
      <c r="T194" s="66"/>
    </row>
    <row r="195" spans="1:144" s="3" customFormat="1" x14ac:dyDescent="0.35">
      <c r="P195" s="80"/>
      <c r="R195" s="66"/>
      <c r="S195" s="66"/>
      <c r="T195" s="66"/>
    </row>
    <row r="196" spans="1:144" s="3" customFormat="1" x14ac:dyDescent="0.35">
      <c r="P196" s="80"/>
      <c r="R196" s="66"/>
      <c r="S196" s="66"/>
      <c r="T196" s="66"/>
    </row>
    <row r="197" spans="1:144" s="3" customFormat="1" x14ac:dyDescent="0.35">
      <c r="P197" s="80"/>
      <c r="R197" s="66"/>
      <c r="S197" s="66"/>
      <c r="T197" s="66"/>
    </row>
    <row r="198" spans="1:144" s="3" customFormat="1" x14ac:dyDescent="0.35">
      <c r="P198" s="80"/>
      <c r="R198" s="66"/>
      <c r="S198" s="66"/>
      <c r="T198" s="66"/>
    </row>
    <row r="199" spans="1:144" s="3" customFormat="1" x14ac:dyDescent="0.35">
      <c r="P199" s="80"/>
      <c r="R199" s="66"/>
      <c r="S199" s="66"/>
      <c r="T199" s="66"/>
    </row>
    <row r="200" spans="1:144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EF200" s="3"/>
      <c r="EG200" s="3"/>
      <c r="EH200" s="3"/>
      <c r="EI200" s="3"/>
      <c r="EJ200" s="3"/>
      <c r="EK200" s="3"/>
      <c r="EL200" s="3"/>
      <c r="EM200" s="3"/>
      <c r="EN200" s="3"/>
    </row>
    <row r="201" spans="1:144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EF201" s="3"/>
      <c r="EG201" s="3"/>
      <c r="EH201" s="3"/>
      <c r="EI201" s="3"/>
      <c r="EJ201" s="3"/>
      <c r="EK201" s="3"/>
      <c r="EL201" s="3"/>
      <c r="EM201" s="3"/>
      <c r="EN201" s="3"/>
    </row>
    <row r="202" spans="1:144" ht="19.5" thickBot="1" x14ac:dyDescent="0.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EF202" s="3"/>
      <c r="EG202" s="3"/>
      <c r="EH202" s="3"/>
      <c r="EI202" s="3"/>
      <c r="EJ202" s="3"/>
      <c r="EK202" s="3"/>
      <c r="EL202" s="3"/>
      <c r="EM202" s="3"/>
      <c r="EN202" s="3"/>
    </row>
    <row r="203" spans="1:144" ht="19.5" thickBot="1" x14ac:dyDescent="0.4">
      <c r="A203" s="65"/>
      <c r="B203" s="254" t="s">
        <v>17</v>
      </c>
      <c r="C203" s="255" t="s">
        <v>18</v>
      </c>
      <c r="D203" s="254" t="s">
        <v>19</v>
      </c>
      <c r="E203" s="254" t="s">
        <v>20</v>
      </c>
      <c r="F203" s="254" t="s">
        <v>21</v>
      </c>
      <c r="G203" s="255" t="s">
        <v>22</v>
      </c>
      <c r="H203" s="254" t="s">
        <v>23</v>
      </c>
      <c r="I203" s="254" t="s">
        <v>28</v>
      </c>
      <c r="J203" s="254" t="s">
        <v>29</v>
      </c>
      <c r="K203" s="254" t="s">
        <v>33</v>
      </c>
      <c r="L203" s="254" t="s">
        <v>34</v>
      </c>
      <c r="M203" s="254" t="s">
        <v>35</v>
      </c>
      <c r="N203" s="3"/>
      <c r="O203" s="3"/>
      <c r="EF203" s="3"/>
      <c r="EG203" s="3"/>
      <c r="EH203" s="3"/>
      <c r="EI203" s="3"/>
      <c r="EJ203" s="3"/>
      <c r="EK203" s="3"/>
      <c r="EL203" s="3"/>
      <c r="EM203" s="3"/>
      <c r="EN203" s="3"/>
    </row>
    <row r="204" spans="1:144" x14ac:dyDescent="0.35">
      <c r="A204" s="257" t="s">
        <v>37</v>
      </c>
      <c r="B204" s="84">
        <f t="shared" ref="B204:B210" si="63">B7+B16+B25+B34+B52+B43+B61+B70+B79+B88+B97+B106+B115+B124+B133</f>
        <v>15084</v>
      </c>
      <c r="C204" s="84">
        <f t="shared" ref="C204:M204" si="64">C7+C16+C25+C34+C52+C43+C61+C70+C79+C88+C97+C106+C115+C124+C133</f>
        <v>17050</v>
      </c>
      <c r="D204" s="84">
        <f t="shared" si="64"/>
        <v>16309</v>
      </c>
      <c r="E204" s="84">
        <f t="shared" si="64"/>
        <v>18847</v>
      </c>
      <c r="F204" s="84">
        <f t="shared" si="64"/>
        <v>19740</v>
      </c>
      <c r="G204" s="84">
        <f t="shared" si="64"/>
        <v>12303</v>
      </c>
      <c r="H204" s="84">
        <f t="shared" si="64"/>
        <v>21272</v>
      </c>
      <c r="I204" s="84">
        <f>I7+I16+I25+I34+I52+I43+I61+I70+I79+I88+I97+I106+I115+I124+I133</f>
        <v>21544</v>
      </c>
      <c r="J204" s="84">
        <f t="shared" si="64"/>
        <v>21010</v>
      </c>
      <c r="K204" s="84">
        <f t="shared" si="64"/>
        <v>17914</v>
      </c>
      <c r="L204" s="84">
        <f t="shared" si="64"/>
        <v>16048</v>
      </c>
      <c r="M204" s="84">
        <f t="shared" si="64"/>
        <v>12860</v>
      </c>
      <c r="N204" s="29"/>
      <c r="O204" s="3"/>
      <c r="EF204" s="3"/>
      <c r="EG204" s="3"/>
      <c r="EH204" s="3"/>
      <c r="EI204" s="3"/>
      <c r="EJ204" s="3"/>
      <c r="EK204" s="3"/>
      <c r="EL204" s="3"/>
      <c r="EM204" s="3"/>
      <c r="EN204" s="3"/>
    </row>
    <row r="205" spans="1:144" x14ac:dyDescent="0.35">
      <c r="A205" s="30" t="s">
        <v>38</v>
      </c>
      <c r="B205" s="85">
        <f t="shared" si="63"/>
        <v>224</v>
      </c>
      <c r="C205" s="85">
        <f t="shared" ref="C205:M205" si="65">C8+C17+C26+C35+C53+C44+C62+C71+C80+C89+C98+C107+C116+C125+C134</f>
        <v>458</v>
      </c>
      <c r="D205" s="85">
        <f t="shared" si="65"/>
        <v>1106</v>
      </c>
      <c r="E205" s="85">
        <f t="shared" si="65"/>
        <v>690</v>
      </c>
      <c r="F205" s="85">
        <f t="shared" si="65"/>
        <v>611</v>
      </c>
      <c r="G205" s="85">
        <f t="shared" si="65"/>
        <v>900</v>
      </c>
      <c r="H205" s="85">
        <f t="shared" si="65"/>
        <v>413</v>
      </c>
      <c r="I205" s="85">
        <f t="shared" si="65"/>
        <v>200</v>
      </c>
      <c r="J205" s="85">
        <f t="shared" si="65"/>
        <v>396</v>
      </c>
      <c r="K205" s="85">
        <f t="shared" si="65"/>
        <v>1022</v>
      </c>
      <c r="L205" s="85">
        <f t="shared" si="65"/>
        <v>155</v>
      </c>
      <c r="M205" s="85">
        <f t="shared" si="65"/>
        <v>1888</v>
      </c>
      <c r="N205" s="29"/>
      <c r="O205" s="3"/>
      <c r="EF205" s="3"/>
      <c r="EG205" s="3"/>
      <c r="EH205" s="3"/>
      <c r="EI205" s="3"/>
      <c r="EJ205" s="3"/>
      <c r="EK205" s="3"/>
      <c r="EL205" s="3"/>
      <c r="EM205" s="3"/>
      <c r="EN205" s="3"/>
    </row>
    <row r="206" spans="1:144" x14ac:dyDescent="0.35">
      <c r="A206" s="258" t="s">
        <v>39</v>
      </c>
      <c r="B206" s="85">
        <f t="shared" si="63"/>
        <v>4407</v>
      </c>
      <c r="C206" s="85">
        <f t="shared" ref="C206:M206" si="66">C9+C18+C27+C36+C54+C45+C63+C72+C81+C90+C99+C108+C117+C126+C135</f>
        <v>5444</v>
      </c>
      <c r="D206" s="85">
        <f t="shared" si="66"/>
        <v>5175</v>
      </c>
      <c r="E206" s="85">
        <f t="shared" si="66"/>
        <v>5879</v>
      </c>
      <c r="F206" s="85">
        <f t="shared" si="66"/>
        <v>6322</v>
      </c>
      <c r="G206" s="85">
        <f t="shared" si="66"/>
        <v>5974</v>
      </c>
      <c r="H206" s="85">
        <f t="shared" si="66"/>
        <v>5812</v>
      </c>
      <c r="I206" s="85">
        <f t="shared" si="66"/>
        <v>4989</v>
      </c>
      <c r="J206" s="85">
        <f t="shared" si="66"/>
        <v>4544</v>
      </c>
      <c r="K206" s="85">
        <f t="shared" si="66"/>
        <v>4629</v>
      </c>
      <c r="L206" s="85">
        <f t="shared" si="66"/>
        <v>4671</v>
      </c>
      <c r="M206" s="85">
        <f t="shared" si="66"/>
        <v>5245</v>
      </c>
      <c r="N206" s="29"/>
      <c r="O206" s="3"/>
      <c r="EF206" s="3"/>
      <c r="EG206" s="3"/>
      <c r="EH206" s="3"/>
      <c r="EI206" s="3"/>
      <c r="EJ206" s="3"/>
      <c r="EK206" s="3"/>
      <c r="EL206" s="3"/>
      <c r="EM206" s="3"/>
      <c r="EN206" s="3"/>
    </row>
    <row r="207" spans="1:144" x14ac:dyDescent="0.35">
      <c r="A207" s="54" t="s">
        <v>40</v>
      </c>
      <c r="B207" s="85">
        <f t="shared" si="63"/>
        <v>9480</v>
      </c>
      <c r="C207" s="85">
        <f t="shared" ref="C207:M207" si="67">C10+C19+C28+C37+C55+C46+C64+C73+C82+C91+C100+C109+C118+C127+C136</f>
        <v>12488</v>
      </c>
      <c r="D207" s="85">
        <f t="shared" si="67"/>
        <v>13313</v>
      </c>
      <c r="E207" s="85">
        <f t="shared" si="67"/>
        <v>8095</v>
      </c>
      <c r="F207" s="85">
        <f t="shared" si="67"/>
        <v>9012</v>
      </c>
      <c r="G207" s="85">
        <f t="shared" si="67"/>
        <v>10475</v>
      </c>
      <c r="H207" s="85">
        <f t="shared" si="67"/>
        <v>13616</v>
      </c>
      <c r="I207" s="85">
        <f t="shared" si="67"/>
        <v>15766</v>
      </c>
      <c r="J207" s="85">
        <f t="shared" si="67"/>
        <v>13132</v>
      </c>
      <c r="K207" s="85">
        <f t="shared" si="67"/>
        <v>15661</v>
      </c>
      <c r="L207" s="85">
        <f t="shared" si="67"/>
        <v>18650</v>
      </c>
      <c r="M207" s="85">
        <f t="shared" si="67"/>
        <v>13712</v>
      </c>
      <c r="N207" s="29"/>
      <c r="O207" s="3"/>
      <c r="EF207" s="3"/>
      <c r="EG207" s="3"/>
      <c r="EH207" s="3"/>
      <c r="EI207" s="3"/>
      <c r="EJ207" s="3"/>
      <c r="EK207" s="3"/>
      <c r="EL207" s="3"/>
      <c r="EM207" s="3"/>
      <c r="EN207" s="3"/>
    </row>
    <row r="208" spans="1:144" x14ac:dyDescent="0.35">
      <c r="A208" s="54" t="s">
        <v>41</v>
      </c>
      <c r="B208" s="85">
        <f t="shared" si="63"/>
        <v>0</v>
      </c>
      <c r="C208" s="85">
        <f t="shared" ref="C208:M208" si="68">C11+C20+C29+C38+C56+C47+C65+C74+C83+C92+C101+C110+C119+C128+C137</f>
        <v>4</v>
      </c>
      <c r="D208" s="85">
        <f t="shared" si="68"/>
        <v>4</v>
      </c>
      <c r="E208" s="85">
        <f t="shared" si="68"/>
        <v>4</v>
      </c>
      <c r="F208" s="85">
        <f>F11+F20+F29+F38+F56+F47+F65+F74+F83+F92+F101+F110+F119+F128+F137</f>
        <v>10</v>
      </c>
      <c r="G208" s="85">
        <f t="shared" si="68"/>
        <v>49</v>
      </c>
      <c r="H208" s="85">
        <f t="shared" si="68"/>
        <v>3</v>
      </c>
      <c r="I208" s="85">
        <f t="shared" si="68"/>
        <v>12</v>
      </c>
      <c r="J208" s="85">
        <f t="shared" si="68"/>
        <v>0</v>
      </c>
      <c r="K208" s="85">
        <f t="shared" si="68"/>
        <v>4</v>
      </c>
      <c r="L208" s="85">
        <f t="shared" si="68"/>
        <v>20</v>
      </c>
      <c r="M208" s="85">
        <f t="shared" si="68"/>
        <v>2</v>
      </c>
      <c r="N208" s="29"/>
      <c r="O208" s="3"/>
      <c r="EF208" s="3"/>
      <c r="EG208" s="3"/>
      <c r="EH208" s="3"/>
      <c r="EI208" s="3"/>
      <c r="EJ208" s="3"/>
      <c r="EK208" s="3"/>
      <c r="EL208" s="3"/>
      <c r="EM208" s="3"/>
      <c r="EN208" s="3"/>
    </row>
    <row r="209" spans="1:144" x14ac:dyDescent="0.35">
      <c r="A209" s="54" t="s">
        <v>42</v>
      </c>
      <c r="B209" s="85">
        <f t="shared" si="63"/>
        <v>0</v>
      </c>
      <c r="C209" s="85">
        <f t="shared" ref="C209:M209" si="69">C12+C21+C30+C39+C57+C48+C66+C75+C84+C93+C102+C111+C120+C129+C138</f>
        <v>6</v>
      </c>
      <c r="D209" s="85">
        <f t="shared" si="69"/>
        <v>4</v>
      </c>
      <c r="E209" s="85">
        <f t="shared" si="69"/>
        <v>4</v>
      </c>
      <c r="F209" s="85">
        <f t="shared" si="69"/>
        <v>61</v>
      </c>
      <c r="G209" s="85">
        <f t="shared" si="69"/>
        <v>0</v>
      </c>
      <c r="H209" s="85">
        <f t="shared" si="69"/>
        <v>7</v>
      </c>
      <c r="I209" s="85">
        <f t="shared" si="69"/>
        <v>4</v>
      </c>
      <c r="J209" s="85">
        <f t="shared" si="69"/>
        <v>0</v>
      </c>
      <c r="K209" s="85">
        <f t="shared" si="69"/>
        <v>16</v>
      </c>
      <c r="L209" s="85">
        <f t="shared" si="69"/>
        <v>12</v>
      </c>
      <c r="M209" s="85">
        <f t="shared" si="69"/>
        <v>4</v>
      </c>
      <c r="N209" s="29"/>
      <c r="O209" s="3"/>
      <c r="EF209" s="3"/>
      <c r="EG209" s="3"/>
      <c r="EH209" s="3"/>
      <c r="EI209" s="3"/>
      <c r="EJ209" s="3"/>
      <c r="EK209" s="3"/>
      <c r="EL209" s="3"/>
      <c r="EM209" s="3"/>
      <c r="EN209" s="3"/>
    </row>
    <row r="210" spans="1:144" s="3" customFormat="1" ht="19.5" thickBot="1" x14ac:dyDescent="0.4">
      <c r="A210" s="55" t="s">
        <v>43</v>
      </c>
      <c r="B210" s="86">
        <f t="shared" si="63"/>
        <v>974</v>
      </c>
      <c r="C210" s="86">
        <f t="shared" ref="C210:M210" si="70">C13+C22+C31+C40+C58+C49+C67+C76+C85+C94+C103+C112+C121+C130+C139</f>
        <v>273</v>
      </c>
      <c r="D210" s="86">
        <f t="shared" si="70"/>
        <v>856</v>
      </c>
      <c r="E210" s="86">
        <f t="shared" si="70"/>
        <v>511</v>
      </c>
      <c r="F210" s="86">
        <f t="shared" si="70"/>
        <v>907</v>
      </c>
      <c r="G210" s="86">
        <f t="shared" si="70"/>
        <v>617</v>
      </c>
      <c r="H210" s="86">
        <f t="shared" si="70"/>
        <v>706</v>
      </c>
      <c r="I210" s="86">
        <f t="shared" si="70"/>
        <v>624</v>
      </c>
      <c r="J210" s="86">
        <f t="shared" si="70"/>
        <v>731</v>
      </c>
      <c r="K210" s="86">
        <f t="shared" si="70"/>
        <v>1007</v>
      </c>
      <c r="L210" s="86">
        <f t="shared" si="70"/>
        <v>939</v>
      </c>
      <c r="M210" s="86">
        <f t="shared" si="70"/>
        <v>1186</v>
      </c>
      <c r="N210" s="29"/>
      <c r="P210" s="80"/>
      <c r="R210" s="66"/>
      <c r="S210" s="66"/>
      <c r="T210" s="66"/>
    </row>
    <row r="211" spans="1:144" s="3" customFormat="1" ht="19.5" thickBot="1" x14ac:dyDescent="0.4">
      <c r="A211" s="256" t="s">
        <v>50</v>
      </c>
      <c r="B211" s="377">
        <f t="shared" ref="B211:E211" si="71">SUM(B204:B209)</f>
        <v>29195</v>
      </c>
      <c r="C211" s="377">
        <f t="shared" si="71"/>
        <v>35450</v>
      </c>
      <c r="D211" s="377">
        <f t="shared" si="71"/>
        <v>35911</v>
      </c>
      <c r="E211" s="377">
        <f t="shared" si="71"/>
        <v>33519</v>
      </c>
      <c r="F211" s="377">
        <f t="shared" ref="F211:J211" si="72">SUM(F204:F209)</f>
        <v>35756</v>
      </c>
      <c r="G211" s="378">
        <f t="shared" si="72"/>
        <v>29701</v>
      </c>
      <c r="H211" s="378">
        <f t="shared" si="72"/>
        <v>41123</v>
      </c>
      <c r="I211" s="377">
        <f t="shared" si="72"/>
        <v>42515</v>
      </c>
      <c r="J211" s="378">
        <f t="shared" si="72"/>
        <v>39082</v>
      </c>
      <c r="K211" s="378">
        <f>SUM(K204:K209)</f>
        <v>39246</v>
      </c>
      <c r="L211" s="378">
        <f>SUM(L204:L209)</f>
        <v>39556</v>
      </c>
      <c r="M211" s="377">
        <f>SUM(M204:M209)</f>
        <v>33711</v>
      </c>
      <c r="N211" s="29"/>
      <c r="P211" s="80"/>
      <c r="R211" s="66"/>
      <c r="S211" s="66"/>
      <c r="T211" s="66"/>
    </row>
    <row r="212" spans="1:144" s="3" customFormat="1" x14ac:dyDescent="0.35">
      <c r="P212" s="80"/>
      <c r="R212" s="66"/>
      <c r="S212" s="66"/>
      <c r="T212" s="66"/>
    </row>
    <row r="213" spans="1:144" s="3" customFormat="1" x14ac:dyDescent="0.35">
      <c r="E213" s="29"/>
      <c r="P213" s="80"/>
      <c r="R213" s="66"/>
      <c r="S213" s="66"/>
      <c r="T213" s="66"/>
    </row>
    <row r="214" spans="1:144" s="3" customFormat="1" x14ac:dyDescent="0.35">
      <c r="A214" s="32"/>
      <c r="B214" s="81"/>
      <c r="C214" s="66"/>
      <c r="D214" s="66"/>
      <c r="E214" s="67"/>
      <c r="F214" s="66"/>
      <c r="G214" s="66"/>
      <c r="H214" s="66"/>
      <c r="I214" s="82"/>
      <c r="J214" s="66"/>
      <c r="K214" s="66"/>
      <c r="L214" s="66"/>
      <c r="M214" s="66"/>
      <c r="N214" s="83"/>
      <c r="P214" s="80"/>
      <c r="R214" s="66"/>
      <c r="S214" s="66"/>
      <c r="T214" s="66"/>
    </row>
    <row r="215" spans="1:144" s="3" customFormat="1" x14ac:dyDescent="0.35">
      <c r="A215" s="32"/>
      <c r="B215" s="81"/>
      <c r="C215" s="66"/>
      <c r="D215" s="66"/>
      <c r="E215" s="67"/>
      <c r="F215" s="66"/>
      <c r="G215" s="66"/>
      <c r="H215" s="66"/>
      <c r="I215" s="82"/>
      <c r="J215" s="66"/>
      <c r="K215" s="66"/>
      <c r="L215" s="66"/>
      <c r="M215" s="66"/>
      <c r="N215" s="83"/>
      <c r="P215" s="80"/>
      <c r="R215" s="66"/>
      <c r="S215" s="66"/>
      <c r="T215" s="66"/>
    </row>
    <row r="216" spans="1:144" s="3" customFormat="1" x14ac:dyDescent="0.35">
      <c r="A216" s="32"/>
      <c r="B216" s="81"/>
      <c r="C216" s="66"/>
      <c r="D216" s="66"/>
      <c r="E216" s="67"/>
      <c r="F216" s="66"/>
      <c r="G216" s="66"/>
      <c r="H216" s="66"/>
      <c r="I216" s="82"/>
      <c r="J216" s="66"/>
      <c r="K216" s="66"/>
      <c r="L216" s="66"/>
      <c r="M216" s="66"/>
      <c r="N216" s="83"/>
      <c r="P216" s="80"/>
      <c r="R216" s="66"/>
      <c r="S216" s="66"/>
      <c r="T216" s="66"/>
    </row>
    <row r="217" spans="1:144" s="3" customFormat="1" x14ac:dyDescent="0.35">
      <c r="A217" s="32"/>
      <c r="B217" s="81"/>
      <c r="C217" s="66"/>
      <c r="D217" s="66"/>
      <c r="E217" s="66"/>
      <c r="F217" s="67"/>
      <c r="G217" s="66"/>
      <c r="H217" s="66"/>
      <c r="I217" s="82"/>
      <c r="J217" s="66"/>
      <c r="K217" s="66"/>
      <c r="L217" s="66"/>
      <c r="M217" s="66"/>
      <c r="N217" s="83"/>
      <c r="P217" s="80"/>
      <c r="R217" s="66"/>
      <c r="S217" s="66"/>
      <c r="T217" s="66"/>
    </row>
    <row r="218" spans="1:144" s="3" customFormat="1" x14ac:dyDescent="0.35">
      <c r="A218" s="32"/>
      <c r="B218" s="81"/>
      <c r="C218" s="66"/>
      <c r="D218" s="66"/>
      <c r="E218" s="66"/>
      <c r="F218" s="66"/>
      <c r="G218" s="66"/>
      <c r="H218" s="66"/>
      <c r="I218" s="82"/>
      <c r="J218" s="66"/>
      <c r="K218" s="66"/>
      <c r="L218" s="66"/>
      <c r="M218" s="66"/>
      <c r="N218" s="83"/>
      <c r="P218" s="80"/>
      <c r="R218" s="66"/>
      <c r="S218" s="66"/>
      <c r="T218" s="66"/>
    </row>
    <row r="219" spans="1:144" s="3" customFormat="1" x14ac:dyDescent="0.35">
      <c r="A219" s="32"/>
      <c r="B219" s="81"/>
      <c r="C219" s="66"/>
      <c r="D219" s="66"/>
      <c r="E219" s="66"/>
      <c r="F219" s="66"/>
      <c r="G219" s="66"/>
      <c r="H219" s="66"/>
      <c r="I219" s="82"/>
      <c r="J219" s="66"/>
      <c r="K219" s="66"/>
      <c r="L219" s="66"/>
      <c r="M219" s="66"/>
      <c r="N219" s="83"/>
      <c r="P219" s="80"/>
      <c r="R219" s="66"/>
      <c r="S219" s="66"/>
      <c r="T219" s="66"/>
    </row>
    <row r="220" spans="1:144" s="3" customFormat="1" x14ac:dyDescent="0.35">
      <c r="A220" s="32"/>
      <c r="B220" s="81"/>
      <c r="C220" s="66"/>
      <c r="D220" s="66"/>
      <c r="E220" s="66"/>
      <c r="F220" s="66"/>
      <c r="G220" s="66"/>
      <c r="H220" s="66"/>
      <c r="I220" s="82"/>
      <c r="J220" s="66"/>
      <c r="K220" s="66"/>
      <c r="L220" s="66"/>
      <c r="M220" s="66"/>
      <c r="N220" s="83"/>
      <c r="P220" s="80"/>
      <c r="R220" s="66"/>
      <c r="S220" s="66"/>
      <c r="T220" s="66"/>
    </row>
    <row r="221" spans="1:144" s="3" customFormat="1" x14ac:dyDescent="0.35">
      <c r="A221" s="32"/>
      <c r="B221" s="81"/>
      <c r="C221" s="66"/>
      <c r="D221" s="66"/>
      <c r="E221" s="66"/>
      <c r="F221" s="66"/>
      <c r="G221" s="66"/>
      <c r="H221" s="66"/>
      <c r="I221" s="82"/>
      <c r="J221" s="66"/>
      <c r="K221" s="66"/>
      <c r="L221" s="66"/>
      <c r="M221" s="66"/>
      <c r="N221" s="83"/>
      <c r="P221" s="80"/>
      <c r="R221" s="66"/>
      <c r="S221" s="66"/>
      <c r="T221" s="66"/>
    </row>
    <row r="222" spans="1:144" s="3" customFormat="1" x14ac:dyDescent="0.35">
      <c r="A222" s="32"/>
      <c r="B222" s="81"/>
      <c r="C222" s="66"/>
      <c r="D222" s="66"/>
      <c r="E222" s="66"/>
      <c r="F222" s="66"/>
      <c r="G222" s="66"/>
      <c r="H222" s="66"/>
      <c r="I222" s="82"/>
      <c r="J222" s="66"/>
      <c r="K222" s="66"/>
      <c r="L222" s="66"/>
      <c r="M222" s="66"/>
      <c r="N222" s="83"/>
      <c r="P222" s="80"/>
      <c r="R222" s="66"/>
      <c r="S222" s="66"/>
      <c r="T222" s="66"/>
    </row>
    <row r="223" spans="1:144" s="3" customFormat="1" x14ac:dyDescent="0.35">
      <c r="P223" s="80"/>
      <c r="R223" s="66"/>
      <c r="S223" s="66"/>
      <c r="T223" s="66"/>
    </row>
    <row r="224" spans="1:144" s="3" customFormat="1" x14ac:dyDescent="0.35">
      <c r="P224" s="80"/>
      <c r="R224" s="66"/>
      <c r="S224" s="66"/>
      <c r="T224" s="66"/>
    </row>
    <row r="225" spans="16:20" s="3" customFormat="1" x14ac:dyDescent="0.35">
      <c r="P225" s="80"/>
      <c r="R225" s="66"/>
      <c r="S225" s="66"/>
      <c r="T225" s="66"/>
    </row>
    <row r="226" spans="16:20" s="3" customFormat="1" x14ac:dyDescent="0.35">
      <c r="P226" s="80"/>
      <c r="R226" s="66"/>
      <c r="S226" s="66"/>
      <c r="T226" s="66"/>
    </row>
    <row r="227" spans="16:20" s="3" customFormat="1" x14ac:dyDescent="0.35">
      <c r="P227" s="80"/>
      <c r="R227" s="66"/>
      <c r="S227" s="66"/>
      <c r="T227" s="66"/>
    </row>
    <row r="228" spans="16:20" s="3" customFormat="1" x14ac:dyDescent="0.35">
      <c r="P228" s="80"/>
      <c r="R228" s="66"/>
      <c r="S228" s="66"/>
      <c r="T228" s="66"/>
    </row>
    <row r="229" spans="16:20" s="3" customFormat="1" x14ac:dyDescent="0.35">
      <c r="P229" s="80"/>
      <c r="R229" s="66"/>
      <c r="S229" s="66"/>
      <c r="T229" s="66"/>
    </row>
    <row r="230" spans="16:20" s="3" customFormat="1" x14ac:dyDescent="0.35">
      <c r="P230" s="80"/>
      <c r="R230" s="66"/>
      <c r="S230" s="66"/>
      <c r="T230" s="66"/>
    </row>
    <row r="231" spans="16:20" s="3" customFormat="1" x14ac:dyDescent="0.35">
      <c r="P231" s="80"/>
      <c r="R231" s="66"/>
      <c r="S231" s="66"/>
      <c r="T231" s="66"/>
    </row>
    <row r="232" spans="16:20" s="3" customFormat="1" x14ac:dyDescent="0.35">
      <c r="P232" s="80"/>
      <c r="R232" s="66"/>
      <c r="S232" s="66"/>
      <c r="T232" s="66"/>
    </row>
    <row r="233" spans="16:20" s="3" customFormat="1" x14ac:dyDescent="0.35">
      <c r="P233" s="80"/>
      <c r="R233" s="66"/>
      <c r="S233" s="66"/>
      <c r="T233" s="66"/>
    </row>
    <row r="234" spans="16:20" s="3" customFormat="1" x14ac:dyDescent="0.35">
      <c r="P234" s="80"/>
      <c r="R234" s="66"/>
      <c r="S234" s="66"/>
      <c r="T234" s="66"/>
    </row>
    <row r="235" spans="16:20" s="3" customFormat="1" x14ac:dyDescent="0.35">
      <c r="P235" s="80"/>
      <c r="R235" s="66"/>
      <c r="S235" s="66"/>
      <c r="T235" s="66"/>
    </row>
    <row r="236" spans="16:20" s="3" customFormat="1" x14ac:dyDescent="0.35">
      <c r="P236" s="80"/>
      <c r="R236" s="66"/>
      <c r="S236" s="66"/>
      <c r="T236" s="66"/>
    </row>
    <row r="237" spans="16:20" s="3" customFormat="1" x14ac:dyDescent="0.35">
      <c r="P237" s="80"/>
      <c r="R237" s="66"/>
      <c r="S237" s="66"/>
      <c r="T237" s="66"/>
    </row>
    <row r="238" spans="16:20" s="3" customFormat="1" x14ac:dyDescent="0.35">
      <c r="P238" s="80"/>
      <c r="R238" s="66"/>
      <c r="S238" s="66"/>
      <c r="T238" s="66"/>
    </row>
    <row r="239" spans="16:20" s="3" customFormat="1" x14ac:dyDescent="0.35">
      <c r="P239" s="80"/>
      <c r="R239" s="66"/>
      <c r="S239" s="66"/>
      <c r="T239" s="66"/>
    </row>
    <row r="240" spans="16:20" s="3" customFormat="1" x14ac:dyDescent="0.35">
      <c r="P240" s="80"/>
      <c r="R240" s="66"/>
      <c r="S240" s="66"/>
      <c r="T240" s="66"/>
    </row>
    <row r="241" spans="16:20" s="3" customFormat="1" x14ac:dyDescent="0.35">
      <c r="P241" s="80"/>
      <c r="R241" s="66"/>
      <c r="S241" s="66"/>
      <c r="T241" s="66"/>
    </row>
    <row r="242" spans="16:20" s="3" customFormat="1" x14ac:dyDescent="0.35">
      <c r="P242" s="80"/>
      <c r="R242" s="66"/>
      <c r="S242" s="66"/>
      <c r="T242" s="66"/>
    </row>
    <row r="243" spans="16:20" s="3" customFormat="1" x14ac:dyDescent="0.35">
      <c r="P243" s="80"/>
      <c r="R243" s="66"/>
      <c r="S243" s="66"/>
      <c r="T243" s="66"/>
    </row>
    <row r="244" spans="16:20" s="3" customFormat="1" x14ac:dyDescent="0.35">
      <c r="P244" s="80"/>
      <c r="R244" s="66"/>
      <c r="S244" s="66"/>
      <c r="T244" s="66"/>
    </row>
    <row r="245" spans="16:20" s="3" customFormat="1" x14ac:dyDescent="0.35">
      <c r="P245" s="80"/>
      <c r="R245" s="66"/>
      <c r="S245" s="66"/>
      <c r="T245" s="66"/>
    </row>
    <row r="246" spans="16:20" s="3" customFormat="1" x14ac:dyDescent="0.35">
      <c r="P246" s="80"/>
      <c r="R246" s="66"/>
      <c r="S246" s="66"/>
      <c r="T246" s="66"/>
    </row>
    <row r="247" spans="16:20" s="3" customFormat="1" x14ac:dyDescent="0.35">
      <c r="P247" s="80"/>
      <c r="R247" s="66"/>
      <c r="S247" s="66"/>
      <c r="T247" s="66"/>
    </row>
    <row r="248" spans="16:20" s="3" customFormat="1" x14ac:dyDescent="0.35">
      <c r="P248" s="80"/>
      <c r="R248" s="66"/>
      <c r="S248" s="66"/>
      <c r="T248" s="66"/>
    </row>
    <row r="249" spans="16:20" s="3" customFormat="1" x14ac:dyDescent="0.35">
      <c r="P249" s="80"/>
      <c r="R249" s="66"/>
      <c r="S249" s="66"/>
      <c r="T249" s="66"/>
    </row>
    <row r="250" spans="16:20" s="3" customFormat="1" x14ac:dyDescent="0.35">
      <c r="P250" s="80"/>
      <c r="R250" s="66"/>
      <c r="S250" s="66"/>
      <c r="T250" s="66"/>
    </row>
    <row r="251" spans="16:20" s="3" customFormat="1" x14ac:dyDescent="0.35">
      <c r="P251" s="80"/>
      <c r="R251" s="66"/>
      <c r="S251" s="66"/>
      <c r="T251" s="66"/>
    </row>
    <row r="252" spans="16:20" s="3" customFormat="1" x14ac:dyDescent="0.35">
      <c r="P252" s="80"/>
      <c r="R252" s="66"/>
      <c r="S252" s="66"/>
      <c r="T252" s="66"/>
    </row>
    <row r="253" spans="16:20" s="3" customFormat="1" x14ac:dyDescent="0.35">
      <c r="P253" s="80"/>
      <c r="R253" s="66"/>
      <c r="S253" s="66"/>
      <c r="T253" s="66"/>
    </row>
    <row r="254" spans="16:20" s="3" customFormat="1" x14ac:dyDescent="0.35">
      <c r="P254" s="80"/>
      <c r="R254" s="66"/>
      <c r="S254" s="66"/>
      <c r="T254" s="66"/>
    </row>
    <row r="255" spans="16:20" s="3" customFormat="1" x14ac:dyDescent="0.35">
      <c r="P255" s="80"/>
      <c r="R255" s="66"/>
      <c r="S255" s="66"/>
      <c r="T255" s="66"/>
    </row>
    <row r="256" spans="16:20" s="3" customFormat="1" x14ac:dyDescent="0.35">
      <c r="P256" s="80"/>
      <c r="R256" s="66"/>
      <c r="S256" s="66"/>
      <c r="T256" s="66"/>
    </row>
    <row r="257" spans="16:20" s="3" customFormat="1" x14ac:dyDescent="0.35">
      <c r="P257" s="80"/>
      <c r="R257" s="66"/>
      <c r="S257" s="66"/>
      <c r="T257" s="66"/>
    </row>
    <row r="258" spans="16:20" s="3" customFormat="1" x14ac:dyDescent="0.35">
      <c r="P258" s="80"/>
      <c r="R258" s="66"/>
      <c r="S258" s="66"/>
      <c r="T258" s="66"/>
    </row>
    <row r="259" spans="16:20" s="3" customFormat="1" x14ac:dyDescent="0.35">
      <c r="P259" s="80"/>
      <c r="R259" s="66"/>
      <c r="S259" s="66"/>
      <c r="T259" s="66"/>
    </row>
    <row r="260" spans="16:20" s="3" customFormat="1" x14ac:dyDescent="0.35">
      <c r="P260" s="80"/>
      <c r="R260" s="66"/>
      <c r="S260" s="66"/>
      <c r="T260" s="66"/>
    </row>
    <row r="261" spans="16:20" s="3" customFormat="1" x14ac:dyDescent="0.35">
      <c r="P261" s="80"/>
      <c r="R261" s="66"/>
      <c r="S261" s="66"/>
      <c r="T261" s="66"/>
    </row>
    <row r="262" spans="16:20" s="3" customFormat="1" x14ac:dyDescent="0.35">
      <c r="P262" s="80"/>
      <c r="R262" s="66"/>
      <c r="S262" s="66"/>
      <c r="T262" s="66"/>
    </row>
    <row r="263" spans="16:20" s="3" customFormat="1" x14ac:dyDescent="0.35">
      <c r="P263" s="80"/>
      <c r="R263" s="66"/>
      <c r="S263" s="66"/>
      <c r="T263" s="66"/>
    </row>
    <row r="264" spans="16:20" s="3" customFormat="1" x14ac:dyDescent="0.35">
      <c r="P264" s="80"/>
      <c r="R264" s="66"/>
      <c r="S264" s="66"/>
      <c r="T264" s="66"/>
    </row>
    <row r="265" spans="16:20" s="3" customFormat="1" x14ac:dyDescent="0.35">
      <c r="P265" s="80"/>
      <c r="R265" s="66"/>
      <c r="S265" s="66"/>
      <c r="T265" s="66"/>
    </row>
    <row r="266" spans="16:20" s="3" customFormat="1" x14ac:dyDescent="0.35">
      <c r="P266" s="80"/>
      <c r="R266" s="66"/>
      <c r="S266" s="66"/>
      <c r="T266" s="66"/>
    </row>
    <row r="267" spans="16:20" s="3" customFormat="1" x14ac:dyDescent="0.35">
      <c r="P267" s="80"/>
      <c r="R267" s="66"/>
      <c r="S267" s="66"/>
      <c r="T267" s="66"/>
    </row>
    <row r="268" spans="16:20" s="3" customFormat="1" x14ac:dyDescent="0.35">
      <c r="P268" s="80"/>
      <c r="R268" s="66"/>
      <c r="S268" s="66"/>
      <c r="T268" s="66"/>
    </row>
    <row r="269" spans="16:20" s="3" customFormat="1" x14ac:dyDescent="0.35">
      <c r="P269" s="80"/>
      <c r="R269" s="66"/>
      <c r="S269" s="66"/>
      <c r="T269" s="66"/>
    </row>
    <row r="270" spans="16:20" s="3" customFormat="1" x14ac:dyDescent="0.35">
      <c r="P270" s="80"/>
      <c r="R270" s="66"/>
      <c r="S270" s="66"/>
      <c r="T270" s="66"/>
    </row>
    <row r="271" spans="16:20" s="3" customFormat="1" x14ac:dyDescent="0.35">
      <c r="P271" s="80"/>
      <c r="R271" s="66"/>
      <c r="S271" s="66"/>
      <c r="T271" s="66"/>
    </row>
    <row r="272" spans="16:20" s="3" customFormat="1" x14ac:dyDescent="0.35">
      <c r="P272" s="80"/>
      <c r="R272" s="66"/>
      <c r="S272" s="66"/>
      <c r="T272" s="66"/>
    </row>
    <row r="273" spans="16:20" s="3" customFormat="1" x14ac:dyDescent="0.35">
      <c r="P273" s="80"/>
      <c r="R273" s="66"/>
      <c r="S273" s="66"/>
      <c r="T273" s="66"/>
    </row>
    <row r="274" spans="16:20" s="3" customFormat="1" x14ac:dyDescent="0.35">
      <c r="P274" s="80"/>
      <c r="R274" s="66"/>
      <c r="S274" s="66"/>
      <c r="T274" s="66"/>
    </row>
    <row r="275" spans="16:20" s="3" customFormat="1" x14ac:dyDescent="0.35">
      <c r="P275" s="80"/>
      <c r="R275" s="66"/>
      <c r="S275" s="66"/>
      <c r="T275" s="66"/>
    </row>
    <row r="276" spans="16:20" s="3" customFormat="1" x14ac:dyDescent="0.35">
      <c r="P276" s="80"/>
      <c r="R276" s="66"/>
      <c r="S276" s="66"/>
      <c r="T276" s="66"/>
    </row>
    <row r="277" spans="16:20" s="3" customFormat="1" x14ac:dyDescent="0.35">
      <c r="P277" s="80"/>
      <c r="R277" s="66"/>
      <c r="S277" s="66"/>
      <c r="T277" s="66"/>
    </row>
    <row r="278" spans="16:20" s="3" customFormat="1" x14ac:dyDescent="0.35">
      <c r="P278" s="80"/>
      <c r="R278" s="66"/>
      <c r="S278" s="66"/>
      <c r="T278" s="66"/>
    </row>
    <row r="279" spans="16:20" s="3" customFormat="1" x14ac:dyDescent="0.35">
      <c r="P279" s="80"/>
      <c r="R279" s="66"/>
      <c r="S279" s="66"/>
      <c r="T279" s="66"/>
    </row>
    <row r="280" spans="16:20" s="3" customFormat="1" x14ac:dyDescent="0.35">
      <c r="P280" s="80"/>
      <c r="R280" s="66"/>
      <c r="S280" s="66"/>
      <c r="T280" s="66"/>
    </row>
    <row r="281" spans="16:20" s="3" customFormat="1" x14ac:dyDescent="0.35">
      <c r="P281" s="80"/>
      <c r="R281" s="66"/>
      <c r="S281" s="66"/>
      <c r="T281" s="66"/>
    </row>
    <row r="282" spans="16:20" s="3" customFormat="1" x14ac:dyDescent="0.35">
      <c r="P282" s="80"/>
      <c r="R282" s="66"/>
      <c r="S282" s="66"/>
      <c r="T282" s="66"/>
    </row>
    <row r="283" spans="16:20" s="3" customFormat="1" x14ac:dyDescent="0.35">
      <c r="P283" s="80"/>
      <c r="R283" s="66"/>
      <c r="S283" s="66"/>
      <c r="T283" s="66"/>
    </row>
    <row r="284" spans="16:20" s="3" customFormat="1" x14ac:dyDescent="0.35">
      <c r="P284" s="80"/>
      <c r="R284" s="66"/>
      <c r="S284" s="66"/>
      <c r="T284" s="66"/>
    </row>
    <row r="285" spans="16:20" s="3" customFormat="1" x14ac:dyDescent="0.35">
      <c r="P285" s="80"/>
      <c r="R285" s="66"/>
      <c r="S285" s="66"/>
      <c r="T285" s="66"/>
    </row>
    <row r="286" spans="16:20" s="3" customFormat="1" x14ac:dyDescent="0.35">
      <c r="P286" s="80"/>
      <c r="R286" s="66"/>
      <c r="S286" s="66"/>
      <c r="T286" s="66"/>
    </row>
    <row r="287" spans="16:20" s="3" customFormat="1" x14ac:dyDescent="0.35">
      <c r="P287" s="80"/>
      <c r="R287" s="66"/>
      <c r="S287" s="66"/>
      <c r="T287" s="66"/>
    </row>
    <row r="288" spans="16:20" s="3" customFormat="1" x14ac:dyDescent="0.35">
      <c r="P288" s="80"/>
      <c r="R288" s="66"/>
      <c r="S288" s="66"/>
      <c r="T288" s="66"/>
    </row>
    <row r="289" spans="16:20" s="3" customFormat="1" x14ac:dyDescent="0.35">
      <c r="P289" s="80"/>
      <c r="R289" s="66"/>
      <c r="S289" s="66"/>
      <c r="T289" s="66"/>
    </row>
    <row r="290" spans="16:20" s="3" customFormat="1" x14ac:dyDescent="0.35">
      <c r="P290" s="80"/>
      <c r="R290" s="66"/>
      <c r="S290" s="66"/>
      <c r="T290" s="66"/>
    </row>
    <row r="291" spans="16:20" s="3" customFormat="1" x14ac:dyDescent="0.35">
      <c r="P291" s="80"/>
      <c r="R291" s="66"/>
      <c r="S291" s="66"/>
      <c r="T291" s="66"/>
    </row>
    <row r="292" spans="16:20" s="3" customFormat="1" x14ac:dyDescent="0.35">
      <c r="P292" s="80"/>
      <c r="R292" s="66"/>
      <c r="S292" s="66"/>
      <c r="T292" s="66"/>
    </row>
    <row r="293" spans="16:20" s="3" customFormat="1" x14ac:dyDescent="0.35">
      <c r="P293" s="80"/>
      <c r="R293" s="66"/>
      <c r="S293" s="66"/>
      <c r="T293" s="66"/>
    </row>
    <row r="294" spans="16:20" s="3" customFormat="1" x14ac:dyDescent="0.35">
      <c r="P294" s="80"/>
      <c r="R294" s="66"/>
      <c r="S294" s="66"/>
      <c r="T294" s="66"/>
    </row>
    <row r="295" spans="16:20" s="3" customFormat="1" x14ac:dyDescent="0.35">
      <c r="P295" s="80"/>
      <c r="R295" s="66"/>
      <c r="S295" s="66"/>
      <c r="T295" s="66"/>
    </row>
    <row r="296" spans="16:20" s="3" customFormat="1" x14ac:dyDescent="0.35">
      <c r="P296" s="80"/>
      <c r="R296" s="66"/>
      <c r="S296" s="66"/>
      <c r="T296" s="66"/>
    </row>
    <row r="297" spans="16:20" s="3" customFormat="1" x14ac:dyDescent="0.35">
      <c r="P297" s="80"/>
      <c r="R297" s="66"/>
      <c r="S297" s="66"/>
      <c r="T297" s="66"/>
    </row>
    <row r="298" spans="16:20" s="3" customFormat="1" x14ac:dyDescent="0.35">
      <c r="P298" s="80"/>
      <c r="R298" s="66"/>
      <c r="S298" s="66"/>
      <c r="T298" s="66"/>
    </row>
    <row r="299" spans="16:20" s="3" customFormat="1" x14ac:dyDescent="0.35">
      <c r="P299" s="80"/>
      <c r="R299" s="66"/>
      <c r="S299" s="66"/>
      <c r="T299" s="66"/>
    </row>
    <row r="300" spans="16:20" s="3" customFormat="1" x14ac:dyDescent="0.35">
      <c r="P300" s="80"/>
      <c r="R300" s="66"/>
      <c r="S300" s="66"/>
      <c r="T300" s="66"/>
    </row>
    <row r="301" spans="16:20" s="3" customFormat="1" x14ac:dyDescent="0.35">
      <c r="P301" s="80"/>
      <c r="R301" s="66"/>
      <c r="S301" s="66"/>
      <c r="T301" s="66"/>
    </row>
    <row r="302" spans="16:20" s="3" customFormat="1" x14ac:dyDescent="0.35">
      <c r="P302" s="80"/>
      <c r="R302" s="66"/>
      <c r="S302" s="66"/>
      <c r="T302" s="66"/>
    </row>
    <row r="303" spans="16:20" s="3" customFormat="1" x14ac:dyDescent="0.35">
      <c r="P303" s="80"/>
      <c r="R303" s="66"/>
      <c r="S303" s="66"/>
      <c r="T303" s="66"/>
    </row>
    <row r="304" spans="16:20" s="3" customFormat="1" x14ac:dyDescent="0.35">
      <c r="P304" s="80"/>
      <c r="R304" s="66"/>
      <c r="S304" s="66"/>
      <c r="T304" s="66"/>
    </row>
    <row r="305" spans="16:20" s="3" customFormat="1" x14ac:dyDescent="0.35">
      <c r="P305" s="80"/>
      <c r="R305" s="66"/>
      <c r="S305" s="66"/>
      <c r="T305" s="66"/>
    </row>
    <row r="306" spans="16:20" s="3" customFormat="1" x14ac:dyDescent="0.35">
      <c r="P306" s="80"/>
      <c r="R306" s="66"/>
      <c r="S306" s="66"/>
      <c r="T306" s="66"/>
    </row>
    <row r="307" spans="16:20" s="3" customFormat="1" x14ac:dyDescent="0.35">
      <c r="P307" s="80"/>
      <c r="R307" s="66"/>
      <c r="S307" s="66"/>
      <c r="T307" s="66"/>
    </row>
    <row r="308" spans="16:20" s="3" customFormat="1" x14ac:dyDescent="0.35">
      <c r="P308" s="80"/>
      <c r="R308" s="66"/>
      <c r="S308" s="66"/>
      <c r="T308" s="66"/>
    </row>
    <row r="309" spans="16:20" s="3" customFormat="1" x14ac:dyDescent="0.35">
      <c r="P309" s="80"/>
      <c r="R309" s="66"/>
      <c r="S309" s="66"/>
      <c r="T309" s="66"/>
    </row>
    <row r="310" spans="16:20" s="3" customFormat="1" x14ac:dyDescent="0.35">
      <c r="P310" s="80"/>
      <c r="R310" s="66"/>
      <c r="S310" s="66"/>
      <c r="T310" s="66"/>
    </row>
    <row r="311" spans="16:20" s="3" customFormat="1" x14ac:dyDescent="0.35">
      <c r="P311" s="80"/>
      <c r="R311" s="66"/>
      <c r="S311" s="66"/>
      <c r="T311" s="66"/>
    </row>
    <row r="312" spans="16:20" s="3" customFormat="1" x14ac:dyDescent="0.35">
      <c r="P312" s="80"/>
      <c r="R312" s="66"/>
      <c r="S312" s="66"/>
      <c r="T312" s="66"/>
    </row>
    <row r="313" spans="16:20" s="3" customFormat="1" x14ac:dyDescent="0.35">
      <c r="P313" s="80"/>
      <c r="R313" s="66"/>
      <c r="S313" s="66"/>
      <c r="T313" s="66"/>
    </row>
    <row r="314" spans="16:20" s="3" customFormat="1" x14ac:dyDescent="0.35">
      <c r="P314" s="80"/>
      <c r="R314" s="66"/>
      <c r="S314" s="66"/>
      <c r="T314" s="66"/>
    </row>
    <row r="315" spans="16:20" s="3" customFormat="1" x14ac:dyDescent="0.35">
      <c r="P315" s="80"/>
      <c r="R315" s="66"/>
      <c r="S315" s="66"/>
      <c r="T315" s="66"/>
    </row>
    <row r="316" spans="16:20" s="3" customFormat="1" x14ac:dyDescent="0.35">
      <c r="P316" s="80"/>
      <c r="R316" s="66"/>
      <c r="S316" s="66"/>
      <c r="T316" s="66"/>
    </row>
    <row r="317" spans="16:20" s="3" customFormat="1" x14ac:dyDescent="0.35">
      <c r="P317" s="80"/>
      <c r="R317" s="66"/>
      <c r="S317" s="66"/>
      <c r="T317" s="66"/>
    </row>
    <row r="318" spans="16:20" s="3" customFormat="1" x14ac:dyDescent="0.35">
      <c r="P318" s="80"/>
      <c r="R318" s="66"/>
      <c r="S318" s="66"/>
      <c r="T318" s="66"/>
    </row>
    <row r="319" spans="16:20" s="3" customFormat="1" x14ac:dyDescent="0.35">
      <c r="P319" s="80"/>
      <c r="R319" s="66"/>
      <c r="S319" s="66"/>
      <c r="T319" s="66"/>
    </row>
    <row r="320" spans="16:20" s="3" customFormat="1" x14ac:dyDescent="0.35">
      <c r="P320" s="80"/>
      <c r="R320" s="66"/>
      <c r="S320" s="66"/>
      <c r="T320" s="66"/>
    </row>
    <row r="321" spans="16:20" s="3" customFormat="1" x14ac:dyDescent="0.35">
      <c r="P321" s="80"/>
      <c r="R321" s="66"/>
      <c r="S321" s="66"/>
      <c r="T321" s="66"/>
    </row>
    <row r="322" spans="16:20" s="3" customFormat="1" x14ac:dyDescent="0.35">
      <c r="P322" s="80"/>
      <c r="R322" s="66"/>
      <c r="S322" s="66"/>
      <c r="T322" s="66"/>
    </row>
    <row r="323" spans="16:20" s="3" customFormat="1" x14ac:dyDescent="0.35">
      <c r="P323" s="80"/>
      <c r="R323" s="66"/>
      <c r="S323" s="66"/>
      <c r="T323" s="66"/>
    </row>
    <row r="324" spans="16:20" s="3" customFormat="1" x14ac:dyDescent="0.35">
      <c r="P324" s="80"/>
      <c r="R324" s="66"/>
      <c r="S324" s="66"/>
      <c r="T324" s="66"/>
    </row>
    <row r="325" spans="16:20" s="3" customFormat="1" x14ac:dyDescent="0.35">
      <c r="P325" s="80"/>
      <c r="R325" s="66"/>
      <c r="S325" s="66"/>
      <c r="T325" s="66"/>
    </row>
    <row r="326" spans="16:20" s="3" customFormat="1" x14ac:dyDescent="0.35">
      <c r="P326" s="80"/>
      <c r="R326" s="66"/>
      <c r="S326" s="66"/>
      <c r="T326" s="66"/>
    </row>
    <row r="327" spans="16:20" s="3" customFormat="1" x14ac:dyDescent="0.35">
      <c r="P327" s="80"/>
      <c r="R327" s="66"/>
      <c r="S327" s="66"/>
      <c r="T327" s="66"/>
    </row>
    <row r="328" spans="16:20" s="3" customFormat="1" x14ac:dyDescent="0.35">
      <c r="P328" s="80"/>
      <c r="R328" s="66"/>
      <c r="S328" s="66"/>
      <c r="T328" s="66"/>
    </row>
    <row r="329" spans="16:20" s="3" customFormat="1" x14ac:dyDescent="0.35">
      <c r="P329" s="80"/>
      <c r="R329" s="66"/>
      <c r="S329" s="66"/>
      <c r="T329" s="66"/>
    </row>
    <row r="330" spans="16:20" s="3" customFormat="1" x14ac:dyDescent="0.35">
      <c r="P330" s="80"/>
      <c r="R330" s="66"/>
      <c r="S330" s="66"/>
      <c r="T330" s="66"/>
    </row>
    <row r="331" spans="16:20" s="3" customFormat="1" x14ac:dyDescent="0.35">
      <c r="P331" s="80"/>
      <c r="R331" s="66"/>
      <c r="S331" s="66"/>
      <c r="T331" s="66"/>
    </row>
    <row r="332" spans="16:20" s="3" customFormat="1" x14ac:dyDescent="0.35">
      <c r="P332" s="80"/>
      <c r="R332" s="66"/>
      <c r="S332" s="66"/>
      <c r="T332" s="66"/>
    </row>
    <row r="333" spans="16:20" s="3" customFormat="1" x14ac:dyDescent="0.35">
      <c r="P333" s="80"/>
      <c r="R333" s="66"/>
      <c r="S333" s="66"/>
      <c r="T333" s="66"/>
    </row>
    <row r="334" spans="16:20" s="3" customFormat="1" x14ac:dyDescent="0.35">
      <c r="P334" s="80"/>
      <c r="R334" s="66"/>
      <c r="S334" s="66"/>
      <c r="T334" s="66"/>
    </row>
    <row r="335" spans="16:20" s="3" customFormat="1" x14ac:dyDescent="0.35">
      <c r="P335" s="80"/>
      <c r="R335" s="66"/>
      <c r="S335" s="66"/>
      <c r="T335" s="66"/>
    </row>
    <row r="336" spans="16:20" s="3" customFormat="1" x14ac:dyDescent="0.35">
      <c r="P336" s="80"/>
      <c r="R336" s="66"/>
      <c r="S336" s="66"/>
      <c r="T336" s="66"/>
    </row>
    <row r="337" spans="16:20" s="3" customFormat="1" x14ac:dyDescent="0.35">
      <c r="P337" s="80"/>
      <c r="R337" s="66"/>
      <c r="S337" s="66"/>
      <c r="T337" s="66"/>
    </row>
    <row r="338" spans="16:20" s="3" customFormat="1" x14ac:dyDescent="0.35">
      <c r="P338" s="80"/>
      <c r="R338" s="66"/>
      <c r="S338" s="66"/>
      <c r="T338" s="66"/>
    </row>
    <row r="339" spans="16:20" s="3" customFormat="1" x14ac:dyDescent="0.35">
      <c r="P339" s="80"/>
      <c r="R339" s="66"/>
      <c r="S339" s="66"/>
      <c r="T339" s="66"/>
    </row>
    <row r="340" spans="16:20" s="3" customFormat="1" x14ac:dyDescent="0.35">
      <c r="P340" s="80"/>
      <c r="R340" s="66"/>
      <c r="S340" s="66"/>
      <c r="T340" s="66"/>
    </row>
    <row r="341" spans="16:20" s="3" customFormat="1" x14ac:dyDescent="0.35">
      <c r="P341" s="80"/>
      <c r="R341" s="66"/>
      <c r="S341" s="66"/>
      <c r="T341" s="66"/>
    </row>
    <row r="342" spans="16:20" s="3" customFormat="1" x14ac:dyDescent="0.35">
      <c r="P342" s="80"/>
      <c r="R342" s="66"/>
      <c r="S342" s="66"/>
      <c r="T342" s="66"/>
    </row>
    <row r="343" spans="16:20" s="3" customFormat="1" x14ac:dyDescent="0.35">
      <c r="P343" s="80"/>
      <c r="R343" s="66"/>
      <c r="S343" s="66"/>
      <c r="T343" s="66"/>
    </row>
    <row r="344" spans="16:20" s="3" customFormat="1" x14ac:dyDescent="0.35">
      <c r="P344" s="80"/>
      <c r="R344" s="66"/>
      <c r="S344" s="66"/>
      <c r="T344" s="66"/>
    </row>
    <row r="345" spans="16:20" s="3" customFormat="1" x14ac:dyDescent="0.35">
      <c r="P345" s="80"/>
      <c r="R345" s="66"/>
      <c r="S345" s="66"/>
      <c r="T345" s="66"/>
    </row>
    <row r="346" spans="16:20" s="3" customFormat="1" x14ac:dyDescent="0.35">
      <c r="P346" s="80"/>
      <c r="R346" s="66"/>
      <c r="S346" s="66"/>
      <c r="T346" s="66"/>
    </row>
    <row r="347" spans="16:20" s="3" customFormat="1" x14ac:dyDescent="0.35">
      <c r="P347" s="80"/>
      <c r="R347" s="66"/>
      <c r="S347" s="66"/>
      <c r="T347" s="66"/>
    </row>
    <row r="348" spans="16:20" s="3" customFormat="1" x14ac:dyDescent="0.35">
      <c r="P348" s="80"/>
      <c r="R348" s="66"/>
      <c r="S348" s="66"/>
      <c r="T348" s="66"/>
    </row>
    <row r="349" spans="16:20" s="3" customFormat="1" x14ac:dyDescent="0.35">
      <c r="P349" s="80"/>
      <c r="R349" s="66"/>
      <c r="S349" s="66"/>
      <c r="T349" s="66"/>
    </row>
    <row r="350" spans="16:20" s="3" customFormat="1" x14ac:dyDescent="0.35">
      <c r="P350" s="80"/>
      <c r="R350" s="66"/>
      <c r="S350" s="66"/>
      <c r="T350" s="66"/>
    </row>
    <row r="351" spans="16:20" s="3" customFormat="1" x14ac:dyDescent="0.35">
      <c r="P351" s="80"/>
      <c r="R351" s="66"/>
      <c r="S351" s="66"/>
      <c r="T351" s="66"/>
    </row>
    <row r="352" spans="16:20" s="3" customFormat="1" x14ac:dyDescent="0.35">
      <c r="P352" s="80"/>
      <c r="R352" s="66"/>
      <c r="S352" s="66"/>
      <c r="T352" s="66"/>
    </row>
    <row r="353" spans="16:20" s="3" customFormat="1" x14ac:dyDescent="0.35">
      <c r="P353" s="80"/>
      <c r="R353" s="66"/>
      <c r="S353" s="66"/>
      <c r="T353" s="66"/>
    </row>
    <row r="354" spans="16:20" s="3" customFormat="1" x14ac:dyDescent="0.35">
      <c r="P354" s="80"/>
      <c r="R354" s="66"/>
      <c r="S354" s="66"/>
      <c r="T354" s="66"/>
    </row>
    <row r="355" spans="16:20" s="3" customFormat="1" x14ac:dyDescent="0.35">
      <c r="P355" s="80"/>
      <c r="R355" s="66"/>
      <c r="S355" s="66"/>
      <c r="T355" s="66"/>
    </row>
    <row r="356" spans="16:20" s="3" customFormat="1" x14ac:dyDescent="0.35">
      <c r="P356" s="80"/>
      <c r="R356" s="66"/>
      <c r="S356" s="66"/>
      <c r="T356" s="66"/>
    </row>
    <row r="357" spans="16:20" s="3" customFormat="1" x14ac:dyDescent="0.35">
      <c r="P357" s="80"/>
      <c r="R357" s="66"/>
      <c r="S357" s="66"/>
      <c r="T357" s="66"/>
    </row>
    <row r="358" spans="16:20" s="3" customFormat="1" x14ac:dyDescent="0.35">
      <c r="P358" s="80"/>
      <c r="R358" s="66"/>
      <c r="S358" s="66"/>
      <c r="T358" s="66"/>
    </row>
    <row r="359" spans="16:20" s="3" customFormat="1" x14ac:dyDescent="0.35">
      <c r="P359" s="80"/>
      <c r="R359" s="66"/>
      <c r="S359" s="66"/>
      <c r="T359" s="66"/>
    </row>
    <row r="360" spans="16:20" s="3" customFormat="1" x14ac:dyDescent="0.35">
      <c r="P360" s="80"/>
      <c r="R360" s="66"/>
      <c r="S360" s="66"/>
      <c r="T360" s="66"/>
    </row>
    <row r="361" spans="16:20" s="3" customFormat="1" x14ac:dyDescent="0.35">
      <c r="P361" s="80"/>
      <c r="R361" s="66"/>
      <c r="S361" s="66"/>
      <c r="T361" s="66"/>
    </row>
    <row r="362" spans="16:20" s="3" customFormat="1" x14ac:dyDescent="0.35">
      <c r="P362" s="80"/>
      <c r="R362" s="66"/>
      <c r="S362" s="66"/>
      <c r="T362" s="66"/>
    </row>
    <row r="363" spans="16:20" s="3" customFormat="1" x14ac:dyDescent="0.35">
      <c r="P363" s="80"/>
      <c r="R363" s="66"/>
      <c r="S363" s="66"/>
      <c r="T363" s="66"/>
    </row>
    <row r="364" spans="16:20" s="3" customFormat="1" x14ac:dyDescent="0.35">
      <c r="P364" s="80"/>
      <c r="R364" s="66"/>
      <c r="S364" s="66"/>
      <c r="T364" s="66"/>
    </row>
    <row r="365" spans="16:20" s="3" customFormat="1" x14ac:dyDescent="0.35">
      <c r="P365" s="80"/>
      <c r="R365" s="66"/>
      <c r="S365" s="66"/>
      <c r="T365" s="66"/>
    </row>
    <row r="366" spans="16:20" s="3" customFormat="1" x14ac:dyDescent="0.35">
      <c r="P366" s="80"/>
      <c r="R366" s="66"/>
      <c r="S366" s="66"/>
      <c r="T366" s="66"/>
    </row>
    <row r="367" spans="16:20" s="3" customFormat="1" x14ac:dyDescent="0.35">
      <c r="P367" s="80"/>
      <c r="R367" s="66"/>
      <c r="S367" s="66"/>
      <c r="T367" s="66"/>
    </row>
    <row r="368" spans="16:20" s="3" customFormat="1" x14ac:dyDescent="0.35">
      <c r="P368" s="80"/>
      <c r="R368" s="66"/>
      <c r="S368" s="66"/>
      <c r="T368" s="66"/>
    </row>
    <row r="369" spans="16:20" s="3" customFormat="1" x14ac:dyDescent="0.35">
      <c r="P369" s="80"/>
      <c r="R369" s="66"/>
      <c r="S369" s="66"/>
      <c r="T369" s="66"/>
    </row>
    <row r="370" spans="16:20" s="3" customFormat="1" x14ac:dyDescent="0.35">
      <c r="P370" s="80"/>
      <c r="R370" s="66"/>
      <c r="S370" s="66"/>
      <c r="T370" s="66"/>
    </row>
    <row r="371" spans="16:20" s="3" customFormat="1" x14ac:dyDescent="0.35">
      <c r="P371" s="80"/>
      <c r="R371" s="66"/>
      <c r="S371" s="66"/>
      <c r="T371" s="66"/>
    </row>
    <row r="372" spans="16:20" s="3" customFormat="1" x14ac:dyDescent="0.35">
      <c r="P372" s="80"/>
      <c r="R372" s="66"/>
      <c r="S372" s="66"/>
      <c r="T372" s="66"/>
    </row>
    <row r="373" spans="16:20" s="3" customFormat="1" x14ac:dyDescent="0.35">
      <c r="P373" s="80"/>
      <c r="R373" s="66"/>
      <c r="S373" s="66"/>
      <c r="T373" s="66"/>
    </row>
    <row r="374" spans="16:20" s="3" customFormat="1" x14ac:dyDescent="0.35">
      <c r="P374" s="80"/>
      <c r="R374" s="66"/>
      <c r="S374" s="66"/>
      <c r="T374" s="66"/>
    </row>
    <row r="375" spans="16:20" s="3" customFormat="1" x14ac:dyDescent="0.35">
      <c r="P375" s="80"/>
      <c r="R375" s="66"/>
      <c r="S375" s="66"/>
      <c r="T375" s="66"/>
    </row>
    <row r="376" spans="16:20" s="3" customFormat="1" x14ac:dyDescent="0.35">
      <c r="P376" s="80"/>
      <c r="R376" s="66"/>
      <c r="S376" s="66"/>
      <c r="T376" s="66"/>
    </row>
    <row r="377" spans="16:20" s="3" customFormat="1" x14ac:dyDescent="0.35">
      <c r="P377" s="80"/>
      <c r="R377" s="66"/>
      <c r="S377" s="66"/>
      <c r="T377" s="66"/>
    </row>
    <row r="378" spans="16:20" s="3" customFormat="1" x14ac:dyDescent="0.35">
      <c r="P378" s="80"/>
      <c r="R378" s="66"/>
      <c r="S378" s="66"/>
      <c r="T378" s="66"/>
    </row>
    <row r="379" spans="16:20" s="3" customFormat="1" x14ac:dyDescent="0.35">
      <c r="P379" s="80"/>
      <c r="R379" s="66"/>
      <c r="S379" s="66"/>
      <c r="T379" s="66"/>
    </row>
    <row r="380" spans="16:20" s="3" customFormat="1" x14ac:dyDescent="0.35">
      <c r="P380" s="80"/>
      <c r="R380" s="66"/>
      <c r="S380" s="66"/>
      <c r="T380" s="66"/>
    </row>
    <row r="381" spans="16:20" s="3" customFormat="1" x14ac:dyDescent="0.35">
      <c r="P381" s="80"/>
      <c r="R381" s="66"/>
      <c r="S381" s="66"/>
      <c r="T381" s="66"/>
    </row>
    <row r="382" spans="16:20" s="3" customFormat="1" x14ac:dyDescent="0.35">
      <c r="P382" s="80"/>
      <c r="R382" s="66"/>
      <c r="S382" s="66"/>
      <c r="T382" s="66"/>
    </row>
    <row r="383" spans="16:20" s="3" customFormat="1" x14ac:dyDescent="0.35">
      <c r="P383" s="80"/>
      <c r="R383" s="66"/>
      <c r="S383" s="66"/>
      <c r="T383" s="66"/>
    </row>
    <row r="384" spans="16:20" s="3" customFormat="1" x14ac:dyDescent="0.35">
      <c r="P384" s="80"/>
      <c r="R384" s="66"/>
      <c r="S384" s="66"/>
      <c r="T384" s="66"/>
    </row>
    <row r="385" spans="16:20" s="3" customFormat="1" x14ac:dyDescent="0.35">
      <c r="P385" s="80"/>
      <c r="R385" s="66"/>
      <c r="S385" s="66"/>
      <c r="T385" s="66"/>
    </row>
    <row r="386" spans="16:20" s="3" customFormat="1" x14ac:dyDescent="0.35">
      <c r="P386" s="80"/>
      <c r="R386" s="66"/>
      <c r="S386" s="66"/>
      <c r="T386" s="66"/>
    </row>
    <row r="387" spans="16:20" s="3" customFormat="1" x14ac:dyDescent="0.35">
      <c r="P387" s="80"/>
      <c r="R387" s="66"/>
      <c r="S387" s="66"/>
      <c r="T387" s="66"/>
    </row>
    <row r="388" spans="16:20" s="3" customFormat="1" x14ac:dyDescent="0.35">
      <c r="P388" s="80"/>
      <c r="R388" s="66"/>
      <c r="S388" s="66"/>
      <c r="T388" s="66"/>
    </row>
    <row r="389" spans="16:20" s="3" customFormat="1" x14ac:dyDescent="0.35">
      <c r="P389" s="80"/>
      <c r="R389" s="66"/>
      <c r="S389" s="66"/>
      <c r="T389" s="66"/>
    </row>
    <row r="390" spans="16:20" s="3" customFormat="1" x14ac:dyDescent="0.35">
      <c r="P390" s="80"/>
      <c r="R390" s="66"/>
      <c r="S390" s="66"/>
      <c r="T390" s="66"/>
    </row>
    <row r="391" spans="16:20" s="3" customFormat="1" x14ac:dyDescent="0.35">
      <c r="P391" s="80"/>
      <c r="R391" s="66"/>
      <c r="S391" s="66"/>
      <c r="T391" s="66"/>
    </row>
    <row r="392" spans="16:20" s="3" customFormat="1" x14ac:dyDescent="0.35">
      <c r="P392" s="80"/>
      <c r="R392" s="66"/>
      <c r="S392" s="66"/>
      <c r="T392" s="66"/>
    </row>
    <row r="393" spans="16:20" s="3" customFormat="1" x14ac:dyDescent="0.35">
      <c r="P393" s="80"/>
      <c r="R393" s="66"/>
      <c r="S393" s="66"/>
      <c r="T393" s="66"/>
    </row>
    <row r="394" spans="16:20" s="3" customFormat="1" x14ac:dyDescent="0.35">
      <c r="P394" s="80"/>
      <c r="R394" s="66"/>
      <c r="S394" s="66"/>
      <c r="T394" s="66"/>
    </row>
    <row r="395" spans="16:20" s="3" customFormat="1" x14ac:dyDescent="0.35">
      <c r="P395" s="80"/>
      <c r="R395" s="66"/>
      <c r="S395" s="66"/>
      <c r="T395" s="66"/>
    </row>
    <row r="396" spans="16:20" s="3" customFormat="1" x14ac:dyDescent="0.35">
      <c r="P396" s="80"/>
      <c r="R396" s="66"/>
      <c r="S396" s="66"/>
      <c r="T396" s="66"/>
    </row>
    <row r="397" spans="16:20" s="3" customFormat="1" x14ac:dyDescent="0.35">
      <c r="P397" s="80"/>
      <c r="R397" s="66"/>
      <c r="S397" s="66"/>
      <c r="T397" s="66"/>
    </row>
    <row r="398" spans="16:20" s="3" customFormat="1" x14ac:dyDescent="0.35">
      <c r="P398" s="80"/>
      <c r="R398" s="66"/>
      <c r="S398" s="66"/>
      <c r="T398" s="66"/>
    </row>
    <row r="399" spans="16:20" s="3" customFormat="1" x14ac:dyDescent="0.35">
      <c r="P399" s="80"/>
      <c r="R399" s="66"/>
      <c r="S399" s="66"/>
      <c r="T399" s="66"/>
    </row>
    <row r="400" spans="16:20" s="3" customFormat="1" x14ac:dyDescent="0.35">
      <c r="P400" s="80"/>
      <c r="R400" s="66"/>
      <c r="S400" s="66"/>
      <c r="T400" s="66"/>
    </row>
    <row r="401" spans="16:20" s="3" customFormat="1" x14ac:dyDescent="0.35">
      <c r="P401" s="80"/>
      <c r="R401" s="66"/>
      <c r="S401" s="66"/>
      <c r="T401" s="66"/>
    </row>
    <row r="402" spans="16:20" s="3" customFormat="1" x14ac:dyDescent="0.35">
      <c r="P402" s="80"/>
      <c r="R402" s="66"/>
      <c r="S402" s="66"/>
      <c r="T402" s="66"/>
    </row>
    <row r="403" spans="16:20" s="3" customFormat="1" x14ac:dyDescent="0.35">
      <c r="P403" s="80"/>
      <c r="R403" s="66"/>
      <c r="S403" s="66"/>
      <c r="T403" s="66"/>
    </row>
    <row r="404" spans="16:20" s="3" customFormat="1" x14ac:dyDescent="0.35">
      <c r="P404" s="80"/>
      <c r="R404" s="66"/>
      <c r="S404" s="66"/>
      <c r="T404" s="66"/>
    </row>
    <row r="405" spans="16:20" s="3" customFormat="1" x14ac:dyDescent="0.35">
      <c r="P405" s="80"/>
      <c r="R405" s="66"/>
      <c r="S405" s="66"/>
      <c r="T405" s="66"/>
    </row>
    <row r="406" spans="16:20" s="3" customFormat="1" x14ac:dyDescent="0.35">
      <c r="P406" s="80"/>
      <c r="R406" s="66"/>
      <c r="S406" s="66"/>
      <c r="T406" s="66"/>
    </row>
    <row r="407" spans="16:20" s="3" customFormat="1" x14ac:dyDescent="0.35">
      <c r="P407" s="80"/>
      <c r="R407" s="66"/>
      <c r="S407" s="66"/>
      <c r="T407" s="66"/>
    </row>
    <row r="408" spans="16:20" s="3" customFormat="1" x14ac:dyDescent="0.35">
      <c r="P408" s="80"/>
      <c r="R408" s="66"/>
      <c r="S408" s="66"/>
      <c r="T408" s="66"/>
    </row>
    <row r="409" spans="16:20" s="3" customFormat="1" x14ac:dyDescent="0.35">
      <c r="P409" s="80"/>
      <c r="R409" s="66"/>
      <c r="S409" s="66"/>
      <c r="T409" s="66"/>
    </row>
    <row r="410" spans="16:20" s="3" customFormat="1" x14ac:dyDescent="0.35">
      <c r="P410" s="80"/>
      <c r="R410" s="66"/>
      <c r="S410" s="66"/>
      <c r="T410" s="66"/>
    </row>
    <row r="411" spans="16:20" s="3" customFormat="1" x14ac:dyDescent="0.35">
      <c r="P411" s="80"/>
      <c r="R411" s="66"/>
      <c r="S411" s="66"/>
      <c r="T411" s="66"/>
    </row>
    <row r="412" spans="16:20" s="3" customFormat="1" x14ac:dyDescent="0.35">
      <c r="P412" s="80"/>
      <c r="R412" s="66"/>
      <c r="S412" s="66"/>
      <c r="T412" s="66"/>
    </row>
    <row r="413" spans="16:20" s="3" customFormat="1" x14ac:dyDescent="0.35">
      <c r="P413" s="80"/>
      <c r="R413" s="66"/>
      <c r="S413" s="66"/>
      <c r="T413" s="66"/>
    </row>
    <row r="414" spans="16:20" s="3" customFormat="1" x14ac:dyDescent="0.35">
      <c r="P414" s="80"/>
      <c r="R414" s="66"/>
      <c r="S414" s="66"/>
      <c r="T414" s="66"/>
    </row>
    <row r="415" spans="16:20" s="3" customFormat="1" x14ac:dyDescent="0.35">
      <c r="P415" s="80"/>
      <c r="R415" s="66"/>
      <c r="S415" s="66"/>
      <c r="T415" s="66"/>
    </row>
    <row r="416" spans="16:20" s="3" customFormat="1" x14ac:dyDescent="0.35">
      <c r="P416" s="80"/>
      <c r="R416" s="66"/>
      <c r="S416" s="66"/>
      <c r="T416" s="66"/>
    </row>
    <row r="417" spans="16:20" s="3" customFormat="1" x14ac:dyDescent="0.35">
      <c r="P417" s="80"/>
      <c r="R417" s="66"/>
      <c r="S417" s="66"/>
      <c r="T417" s="66"/>
    </row>
    <row r="418" spans="16:20" s="3" customFormat="1" x14ac:dyDescent="0.35">
      <c r="P418" s="80"/>
      <c r="R418" s="66"/>
      <c r="S418" s="66"/>
      <c r="T418" s="66"/>
    </row>
    <row r="419" spans="16:20" s="3" customFormat="1" x14ac:dyDescent="0.35">
      <c r="P419" s="80"/>
      <c r="R419" s="66"/>
      <c r="S419" s="66"/>
      <c r="T419" s="66"/>
    </row>
    <row r="420" spans="16:20" s="3" customFormat="1" x14ac:dyDescent="0.35">
      <c r="P420" s="80"/>
      <c r="R420" s="66"/>
      <c r="S420" s="66"/>
      <c r="T420" s="66"/>
    </row>
    <row r="421" spans="16:20" s="3" customFormat="1" x14ac:dyDescent="0.35">
      <c r="P421" s="80"/>
      <c r="R421" s="66"/>
      <c r="S421" s="66"/>
      <c r="T421" s="66"/>
    </row>
    <row r="422" spans="16:20" s="3" customFormat="1" x14ac:dyDescent="0.35">
      <c r="P422" s="80"/>
      <c r="R422" s="66"/>
      <c r="S422" s="66"/>
      <c r="T422" s="66"/>
    </row>
    <row r="423" spans="16:20" s="3" customFormat="1" x14ac:dyDescent="0.35">
      <c r="P423" s="80"/>
      <c r="R423" s="66"/>
      <c r="S423" s="66"/>
      <c r="T423" s="66"/>
    </row>
    <row r="424" spans="16:20" s="3" customFormat="1" x14ac:dyDescent="0.35">
      <c r="P424" s="80"/>
      <c r="R424" s="66"/>
      <c r="S424" s="66"/>
      <c r="T424" s="66"/>
    </row>
    <row r="425" spans="16:20" s="3" customFormat="1" x14ac:dyDescent="0.35">
      <c r="P425" s="80"/>
      <c r="R425" s="66"/>
      <c r="S425" s="66"/>
      <c r="T425" s="66"/>
    </row>
    <row r="426" spans="16:20" s="3" customFormat="1" x14ac:dyDescent="0.35">
      <c r="P426" s="80"/>
      <c r="R426" s="66"/>
      <c r="S426" s="66"/>
      <c r="T426" s="66"/>
    </row>
    <row r="427" spans="16:20" s="3" customFormat="1" x14ac:dyDescent="0.35">
      <c r="P427" s="80"/>
      <c r="R427" s="66"/>
      <c r="S427" s="66"/>
      <c r="T427" s="66"/>
    </row>
    <row r="428" spans="16:20" s="3" customFormat="1" x14ac:dyDescent="0.35">
      <c r="P428" s="80"/>
      <c r="R428" s="66"/>
      <c r="S428" s="66"/>
      <c r="T428" s="66"/>
    </row>
    <row r="429" spans="16:20" s="3" customFormat="1" x14ac:dyDescent="0.35">
      <c r="P429" s="80"/>
      <c r="R429" s="66"/>
      <c r="S429" s="66"/>
      <c r="T429" s="66"/>
    </row>
    <row r="430" spans="16:20" s="3" customFormat="1" x14ac:dyDescent="0.35">
      <c r="P430" s="80"/>
      <c r="R430" s="66"/>
      <c r="S430" s="66"/>
      <c r="T430" s="66"/>
    </row>
    <row r="431" spans="16:20" s="3" customFormat="1" x14ac:dyDescent="0.35">
      <c r="P431" s="80"/>
      <c r="R431" s="66"/>
      <c r="S431" s="66"/>
      <c r="T431" s="66"/>
    </row>
    <row r="432" spans="16:20" s="3" customFormat="1" x14ac:dyDescent="0.35">
      <c r="P432" s="80"/>
      <c r="R432" s="66"/>
      <c r="S432" s="66"/>
      <c r="T432" s="66"/>
    </row>
    <row r="433" spans="16:20" s="3" customFormat="1" x14ac:dyDescent="0.35">
      <c r="P433" s="80"/>
      <c r="R433" s="66"/>
      <c r="S433" s="66"/>
      <c r="T433" s="66"/>
    </row>
    <row r="434" spans="16:20" s="3" customFormat="1" x14ac:dyDescent="0.35">
      <c r="P434" s="80"/>
      <c r="R434" s="66"/>
      <c r="S434" s="66"/>
      <c r="T434" s="66"/>
    </row>
    <row r="435" spans="16:20" s="3" customFormat="1" x14ac:dyDescent="0.35">
      <c r="P435" s="80"/>
      <c r="R435" s="66"/>
      <c r="S435" s="66"/>
      <c r="T435" s="66"/>
    </row>
    <row r="436" spans="16:20" s="3" customFormat="1" x14ac:dyDescent="0.35">
      <c r="P436" s="80"/>
      <c r="R436" s="66"/>
      <c r="S436" s="66"/>
      <c r="T436" s="66"/>
    </row>
    <row r="437" spans="16:20" s="3" customFormat="1" x14ac:dyDescent="0.35">
      <c r="P437" s="80"/>
      <c r="R437" s="66"/>
      <c r="S437" s="66"/>
      <c r="T437" s="66"/>
    </row>
    <row r="438" spans="16:20" s="3" customFormat="1" x14ac:dyDescent="0.35">
      <c r="P438" s="80"/>
      <c r="R438" s="66"/>
      <c r="S438" s="66"/>
      <c r="T438" s="66"/>
    </row>
    <row r="439" spans="16:20" s="3" customFormat="1" x14ac:dyDescent="0.35">
      <c r="P439" s="80"/>
      <c r="R439" s="66"/>
      <c r="S439" s="66"/>
      <c r="T439" s="66"/>
    </row>
    <row r="440" spans="16:20" s="3" customFormat="1" x14ac:dyDescent="0.35">
      <c r="P440" s="80"/>
      <c r="R440" s="66"/>
      <c r="S440" s="66"/>
      <c r="T440" s="66"/>
    </row>
    <row r="441" spans="16:20" s="3" customFormat="1" x14ac:dyDescent="0.35">
      <c r="P441" s="80"/>
      <c r="R441" s="66"/>
      <c r="S441" s="66"/>
      <c r="T441" s="66"/>
    </row>
    <row r="442" spans="16:20" s="3" customFormat="1" x14ac:dyDescent="0.35">
      <c r="P442" s="80"/>
      <c r="R442" s="66"/>
      <c r="S442" s="66"/>
      <c r="T442" s="66"/>
    </row>
    <row r="443" spans="16:20" s="3" customFormat="1" x14ac:dyDescent="0.35">
      <c r="P443" s="80"/>
      <c r="R443" s="66"/>
      <c r="S443" s="66"/>
      <c r="T443" s="66"/>
    </row>
    <row r="444" spans="16:20" s="3" customFormat="1" x14ac:dyDescent="0.35">
      <c r="P444" s="80"/>
      <c r="R444" s="66"/>
      <c r="S444" s="66"/>
      <c r="T444" s="66"/>
    </row>
    <row r="445" spans="16:20" s="3" customFormat="1" x14ac:dyDescent="0.35">
      <c r="P445" s="80"/>
      <c r="R445" s="66"/>
      <c r="S445" s="66"/>
      <c r="T445" s="66"/>
    </row>
    <row r="446" spans="16:20" s="3" customFormat="1" x14ac:dyDescent="0.35">
      <c r="P446" s="80"/>
      <c r="R446" s="66"/>
      <c r="S446" s="66"/>
      <c r="T446" s="66"/>
    </row>
    <row r="447" spans="16:20" s="3" customFormat="1" x14ac:dyDescent="0.35">
      <c r="P447" s="80"/>
      <c r="R447" s="66"/>
      <c r="S447" s="66"/>
      <c r="T447" s="66"/>
    </row>
    <row r="448" spans="16:20" s="3" customFormat="1" x14ac:dyDescent="0.35">
      <c r="P448" s="80"/>
      <c r="R448" s="66"/>
      <c r="S448" s="66"/>
      <c r="T448" s="66"/>
    </row>
    <row r="449" spans="16:20" s="3" customFormat="1" x14ac:dyDescent="0.35">
      <c r="P449" s="80"/>
      <c r="R449" s="66"/>
      <c r="S449" s="66"/>
      <c r="T449" s="66"/>
    </row>
    <row r="450" spans="16:20" s="3" customFormat="1" x14ac:dyDescent="0.35">
      <c r="P450" s="80"/>
      <c r="R450" s="66"/>
      <c r="S450" s="66"/>
      <c r="T450" s="66"/>
    </row>
    <row r="451" spans="16:20" s="3" customFormat="1" x14ac:dyDescent="0.35">
      <c r="P451" s="80"/>
      <c r="R451" s="66"/>
      <c r="S451" s="66"/>
      <c r="T451" s="66"/>
    </row>
    <row r="452" spans="16:20" s="3" customFormat="1" x14ac:dyDescent="0.35">
      <c r="P452" s="80"/>
      <c r="R452" s="66"/>
      <c r="S452" s="66"/>
      <c r="T452" s="66"/>
    </row>
    <row r="453" spans="16:20" s="3" customFormat="1" x14ac:dyDescent="0.35">
      <c r="P453" s="80"/>
      <c r="R453" s="66"/>
      <c r="S453" s="66"/>
      <c r="T453" s="66"/>
    </row>
    <row r="454" spans="16:20" s="3" customFormat="1" x14ac:dyDescent="0.35">
      <c r="P454" s="80"/>
      <c r="R454" s="66"/>
      <c r="S454" s="66"/>
      <c r="T454" s="66"/>
    </row>
    <row r="455" spans="16:20" s="3" customFormat="1" x14ac:dyDescent="0.35">
      <c r="P455" s="80"/>
      <c r="R455" s="66"/>
      <c r="S455" s="66"/>
      <c r="T455" s="66"/>
    </row>
    <row r="456" spans="16:20" s="3" customFormat="1" x14ac:dyDescent="0.35">
      <c r="P456" s="80"/>
      <c r="R456" s="66"/>
      <c r="S456" s="66"/>
      <c r="T456" s="66"/>
    </row>
    <row r="457" spans="16:20" s="3" customFormat="1" x14ac:dyDescent="0.35">
      <c r="P457" s="80"/>
      <c r="R457" s="66"/>
      <c r="S457" s="66"/>
      <c r="T457" s="66"/>
    </row>
    <row r="458" spans="16:20" s="3" customFormat="1" x14ac:dyDescent="0.35">
      <c r="P458" s="80"/>
      <c r="R458" s="66"/>
      <c r="S458" s="66"/>
      <c r="T458" s="66"/>
    </row>
    <row r="459" spans="16:20" s="3" customFormat="1" x14ac:dyDescent="0.35">
      <c r="P459" s="80"/>
      <c r="R459" s="66"/>
      <c r="S459" s="66"/>
      <c r="T459" s="66"/>
    </row>
    <row r="460" spans="16:20" s="3" customFormat="1" x14ac:dyDescent="0.35">
      <c r="P460" s="80"/>
      <c r="R460" s="66"/>
      <c r="S460" s="66"/>
      <c r="T460" s="66"/>
    </row>
    <row r="461" spans="16:20" s="3" customFormat="1" x14ac:dyDescent="0.35">
      <c r="P461" s="80"/>
      <c r="R461" s="66"/>
      <c r="S461" s="66"/>
      <c r="T461" s="66"/>
    </row>
    <row r="462" spans="16:20" s="3" customFormat="1" x14ac:dyDescent="0.35">
      <c r="P462" s="80"/>
      <c r="R462" s="66"/>
      <c r="S462" s="66"/>
      <c r="T462" s="66"/>
    </row>
    <row r="463" spans="16:20" s="3" customFormat="1" x14ac:dyDescent="0.35">
      <c r="P463" s="80"/>
      <c r="R463" s="66"/>
      <c r="S463" s="66"/>
      <c r="T463" s="66"/>
    </row>
    <row r="464" spans="16:20" s="3" customFormat="1" x14ac:dyDescent="0.35">
      <c r="P464" s="80"/>
      <c r="R464" s="66"/>
      <c r="S464" s="66"/>
      <c r="T464" s="66"/>
    </row>
    <row r="465" spans="16:20" s="3" customFormat="1" x14ac:dyDescent="0.35">
      <c r="P465" s="80"/>
      <c r="R465" s="66"/>
      <c r="S465" s="66"/>
      <c r="T465" s="66"/>
    </row>
    <row r="466" spans="16:20" s="3" customFormat="1" x14ac:dyDescent="0.35">
      <c r="P466" s="80"/>
      <c r="R466" s="66"/>
      <c r="S466" s="66"/>
      <c r="T466" s="66"/>
    </row>
    <row r="467" spans="16:20" s="3" customFormat="1" x14ac:dyDescent="0.35">
      <c r="P467" s="80"/>
      <c r="R467" s="66"/>
      <c r="S467" s="66"/>
      <c r="T467" s="66"/>
    </row>
    <row r="468" spans="16:20" s="3" customFormat="1" x14ac:dyDescent="0.35">
      <c r="P468" s="80"/>
      <c r="R468" s="66"/>
      <c r="S468" s="66"/>
      <c r="T468" s="66"/>
    </row>
    <row r="469" spans="16:20" s="3" customFormat="1" x14ac:dyDescent="0.35">
      <c r="P469" s="80"/>
      <c r="R469" s="66"/>
      <c r="S469" s="66"/>
      <c r="T469" s="66"/>
    </row>
    <row r="470" spans="16:20" s="3" customFormat="1" x14ac:dyDescent="0.35">
      <c r="P470" s="80"/>
      <c r="R470" s="66"/>
      <c r="S470" s="66"/>
      <c r="T470" s="66"/>
    </row>
    <row r="471" spans="16:20" s="3" customFormat="1" x14ac:dyDescent="0.35">
      <c r="P471" s="80"/>
      <c r="R471" s="66"/>
      <c r="S471" s="66"/>
      <c r="T471" s="66"/>
    </row>
    <row r="472" spans="16:20" s="3" customFormat="1" x14ac:dyDescent="0.35">
      <c r="P472" s="80"/>
      <c r="R472" s="66"/>
      <c r="S472" s="66"/>
      <c r="T472" s="66"/>
    </row>
    <row r="473" spans="16:20" s="3" customFormat="1" x14ac:dyDescent="0.35">
      <c r="P473" s="80"/>
      <c r="R473" s="66"/>
      <c r="S473" s="66"/>
      <c r="T473" s="66"/>
    </row>
    <row r="474" spans="16:20" s="3" customFormat="1" x14ac:dyDescent="0.35">
      <c r="P474" s="80"/>
      <c r="R474" s="66"/>
      <c r="S474" s="66"/>
      <c r="T474" s="66"/>
    </row>
    <row r="475" spans="16:20" s="3" customFormat="1" x14ac:dyDescent="0.35">
      <c r="P475" s="80"/>
      <c r="R475" s="66"/>
      <c r="S475" s="66"/>
      <c r="T475" s="66"/>
    </row>
    <row r="476" spans="16:20" s="3" customFormat="1" x14ac:dyDescent="0.35">
      <c r="P476" s="80"/>
      <c r="R476" s="66"/>
      <c r="S476" s="66"/>
      <c r="T476" s="66"/>
    </row>
    <row r="477" spans="16:20" s="3" customFormat="1" x14ac:dyDescent="0.35">
      <c r="P477" s="80"/>
      <c r="R477" s="66"/>
      <c r="S477" s="66"/>
      <c r="T477" s="66"/>
    </row>
    <row r="478" spans="16:20" s="3" customFormat="1" x14ac:dyDescent="0.35">
      <c r="P478" s="80"/>
      <c r="R478" s="66"/>
      <c r="S478" s="66"/>
      <c r="T478" s="66"/>
    </row>
    <row r="479" spans="16:20" s="3" customFormat="1" x14ac:dyDescent="0.35">
      <c r="P479" s="80"/>
      <c r="R479" s="66"/>
      <c r="S479" s="66"/>
      <c r="T479" s="66"/>
    </row>
    <row r="480" spans="16:20" s="3" customFormat="1" x14ac:dyDescent="0.35">
      <c r="P480" s="80"/>
      <c r="R480" s="66"/>
      <c r="S480" s="66"/>
      <c r="T480" s="66"/>
    </row>
    <row r="481" spans="16:20" s="3" customFormat="1" x14ac:dyDescent="0.35">
      <c r="P481" s="80"/>
      <c r="R481" s="66"/>
      <c r="S481" s="66"/>
      <c r="T481" s="66"/>
    </row>
    <row r="482" spans="16:20" s="3" customFormat="1" x14ac:dyDescent="0.35">
      <c r="P482" s="80"/>
      <c r="R482" s="66"/>
      <c r="S482" s="66"/>
      <c r="T482" s="66"/>
    </row>
    <row r="483" spans="16:20" s="3" customFormat="1" x14ac:dyDescent="0.35">
      <c r="P483" s="80"/>
      <c r="R483" s="66"/>
      <c r="S483" s="66"/>
      <c r="T483" s="66"/>
    </row>
    <row r="484" spans="16:20" s="3" customFormat="1" x14ac:dyDescent="0.35">
      <c r="P484" s="80"/>
      <c r="R484" s="66"/>
      <c r="S484" s="66"/>
      <c r="T484" s="66"/>
    </row>
    <row r="485" spans="16:20" s="3" customFormat="1" x14ac:dyDescent="0.35">
      <c r="P485" s="80"/>
      <c r="R485" s="66"/>
      <c r="S485" s="66"/>
      <c r="T485" s="66"/>
    </row>
    <row r="486" spans="16:20" s="3" customFormat="1" x14ac:dyDescent="0.35">
      <c r="P486" s="80"/>
      <c r="R486" s="66"/>
      <c r="S486" s="66"/>
      <c r="T486" s="66"/>
    </row>
    <row r="487" spans="16:20" s="3" customFormat="1" x14ac:dyDescent="0.35">
      <c r="P487" s="80"/>
      <c r="R487" s="66"/>
      <c r="S487" s="66"/>
      <c r="T487" s="66"/>
    </row>
    <row r="488" spans="16:20" s="3" customFormat="1" x14ac:dyDescent="0.35">
      <c r="P488" s="80"/>
      <c r="R488" s="66"/>
      <c r="S488" s="66"/>
      <c r="T488" s="66"/>
    </row>
    <row r="489" spans="16:20" s="3" customFormat="1" x14ac:dyDescent="0.35">
      <c r="P489" s="80"/>
      <c r="R489" s="66"/>
      <c r="S489" s="66"/>
      <c r="T489" s="66"/>
    </row>
    <row r="490" spans="16:20" s="3" customFormat="1" x14ac:dyDescent="0.35">
      <c r="P490" s="80"/>
      <c r="R490" s="66"/>
      <c r="S490" s="66"/>
      <c r="T490" s="66"/>
    </row>
    <row r="491" spans="16:20" s="3" customFormat="1" x14ac:dyDescent="0.35">
      <c r="P491" s="80"/>
      <c r="R491" s="66"/>
      <c r="S491" s="66"/>
      <c r="T491" s="66"/>
    </row>
    <row r="492" spans="16:20" s="3" customFormat="1" x14ac:dyDescent="0.35">
      <c r="P492" s="80"/>
      <c r="R492" s="66"/>
      <c r="S492" s="66"/>
      <c r="T492" s="66"/>
    </row>
    <row r="493" spans="16:20" s="3" customFormat="1" x14ac:dyDescent="0.35">
      <c r="P493" s="80"/>
      <c r="R493" s="66"/>
      <c r="S493" s="66"/>
      <c r="T493" s="66"/>
    </row>
    <row r="494" spans="16:20" s="3" customFormat="1" x14ac:dyDescent="0.35">
      <c r="P494" s="80"/>
      <c r="R494" s="66"/>
      <c r="S494" s="66"/>
      <c r="T494" s="66"/>
    </row>
    <row r="495" spans="16:20" s="3" customFormat="1" x14ac:dyDescent="0.35">
      <c r="P495" s="80"/>
      <c r="R495" s="66"/>
      <c r="S495" s="66"/>
      <c r="T495" s="66"/>
    </row>
    <row r="496" spans="16:20" s="3" customFormat="1" x14ac:dyDescent="0.35">
      <c r="P496" s="80"/>
      <c r="R496" s="66"/>
      <c r="S496" s="66"/>
      <c r="T496" s="66"/>
    </row>
    <row r="497" spans="16:20" s="3" customFormat="1" x14ac:dyDescent="0.35">
      <c r="P497" s="80"/>
      <c r="R497" s="66"/>
      <c r="S497" s="66"/>
      <c r="T497" s="66"/>
    </row>
    <row r="498" spans="16:20" s="3" customFormat="1" x14ac:dyDescent="0.35">
      <c r="P498" s="80"/>
      <c r="R498" s="66"/>
      <c r="S498" s="66"/>
      <c r="T498" s="66"/>
    </row>
    <row r="499" spans="16:20" s="3" customFormat="1" x14ac:dyDescent="0.35">
      <c r="P499" s="80"/>
      <c r="R499" s="66"/>
      <c r="S499" s="66"/>
      <c r="T499" s="66"/>
    </row>
    <row r="500" spans="16:20" s="3" customFormat="1" x14ac:dyDescent="0.35">
      <c r="P500" s="80"/>
      <c r="R500" s="66"/>
      <c r="S500" s="66"/>
      <c r="T500" s="66"/>
    </row>
    <row r="501" spans="16:20" s="3" customFormat="1" x14ac:dyDescent="0.35">
      <c r="P501" s="80"/>
      <c r="R501" s="66"/>
      <c r="S501" s="66"/>
      <c r="T501" s="66"/>
    </row>
    <row r="502" spans="16:20" s="3" customFormat="1" x14ac:dyDescent="0.35">
      <c r="P502" s="80"/>
      <c r="R502" s="66"/>
      <c r="S502" s="66"/>
      <c r="T502" s="66"/>
    </row>
    <row r="503" spans="16:20" s="3" customFormat="1" x14ac:dyDescent="0.35">
      <c r="P503" s="80"/>
      <c r="R503" s="66"/>
      <c r="S503" s="66"/>
      <c r="T503" s="66"/>
    </row>
    <row r="504" spans="16:20" s="3" customFormat="1" x14ac:dyDescent="0.35">
      <c r="P504" s="80"/>
      <c r="R504" s="66"/>
      <c r="S504" s="66"/>
      <c r="T504" s="66"/>
    </row>
    <row r="505" spans="16:20" s="3" customFormat="1" x14ac:dyDescent="0.35">
      <c r="P505" s="80"/>
      <c r="R505" s="66"/>
      <c r="S505" s="66"/>
      <c r="T505" s="66"/>
    </row>
    <row r="506" spans="16:20" s="3" customFormat="1" x14ac:dyDescent="0.35">
      <c r="P506" s="80"/>
      <c r="R506" s="66"/>
      <c r="S506" s="66"/>
      <c r="T506" s="66"/>
    </row>
    <row r="507" spans="16:20" s="3" customFormat="1" x14ac:dyDescent="0.35">
      <c r="P507" s="80"/>
      <c r="R507" s="66"/>
      <c r="S507" s="66"/>
      <c r="T507" s="66"/>
    </row>
    <row r="508" spans="16:20" s="3" customFormat="1" x14ac:dyDescent="0.35">
      <c r="P508" s="80"/>
      <c r="R508" s="66"/>
      <c r="S508" s="66"/>
      <c r="T508" s="66"/>
    </row>
    <row r="509" spans="16:20" s="3" customFormat="1" x14ac:dyDescent="0.35">
      <c r="P509" s="80"/>
      <c r="R509" s="66"/>
      <c r="S509" s="66"/>
      <c r="T509" s="66"/>
    </row>
    <row r="510" spans="16:20" s="3" customFormat="1" x14ac:dyDescent="0.35">
      <c r="P510" s="80"/>
      <c r="R510" s="66"/>
      <c r="S510" s="66"/>
      <c r="T510" s="66"/>
    </row>
    <row r="511" spans="16:20" s="3" customFormat="1" x14ac:dyDescent="0.35">
      <c r="P511" s="80"/>
      <c r="R511" s="66"/>
      <c r="S511" s="66"/>
      <c r="T511" s="66"/>
    </row>
    <row r="512" spans="16:20" s="3" customFormat="1" x14ac:dyDescent="0.35">
      <c r="P512" s="80"/>
      <c r="R512" s="66"/>
      <c r="S512" s="66"/>
      <c r="T512" s="66"/>
    </row>
    <row r="513" spans="16:20" s="3" customFormat="1" x14ac:dyDescent="0.35">
      <c r="P513" s="80"/>
      <c r="R513" s="66"/>
      <c r="S513" s="66"/>
      <c r="T513" s="66"/>
    </row>
    <row r="514" spans="16:20" s="3" customFormat="1" x14ac:dyDescent="0.35">
      <c r="P514" s="80"/>
      <c r="R514" s="66"/>
      <c r="S514" s="66"/>
      <c r="T514" s="66"/>
    </row>
    <row r="515" spans="16:20" s="3" customFormat="1" x14ac:dyDescent="0.35">
      <c r="P515" s="80"/>
      <c r="R515" s="66"/>
      <c r="S515" s="66"/>
      <c r="T515" s="66"/>
    </row>
    <row r="516" spans="16:20" s="3" customFormat="1" x14ac:dyDescent="0.35">
      <c r="P516" s="80"/>
      <c r="R516" s="66"/>
      <c r="S516" s="66"/>
      <c r="T516" s="66"/>
    </row>
    <row r="517" spans="16:20" s="3" customFormat="1" x14ac:dyDescent="0.35">
      <c r="P517" s="80"/>
      <c r="R517" s="66"/>
      <c r="S517" s="66"/>
      <c r="T517" s="66"/>
    </row>
    <row r="518" spans="16:20" s="3" customFormat="1" x14ac:dyDescent="0.35">
      <c r="P518" s="80"/>
      <c r="R518" s="66"/>
      <c r="S518" s="66"/>
      <c r="T518" s="66"/>
    </row>
    <row r="519" spans="16:20" s="3" customFormat="1" x14ac:dyDescent="0.35">
      <c r="P519" s="80"/>
      <c r="R519" s="66"/>
      <c r="S519" s="66"/>
      <c r="T519" s="66"/>
    </row>
    <row r="520" spans="16:20" s="3" customFormat="1" x14ac:dyDescent="0.35">
      <c r="P520" s="80"/>
      <c r="R520" s="66"/>
      <c r="S520" s="66"/>
      <c r="T520" s="66"/>
    </row>
    <row r="521" spans="16:20" s="3" customFormat="1" x14ac:dyDescent="0.35">
      <c r="P521" s="80"/>
      <c r="R521" s="66"/>
      <c r="S521" s="66"/>
      <c r="T521" s="66"/>
    </row>
    <row r="522" spans="16:20" s="3" customFormat="1" x14ac:dyDescent="0.35">
      <c r="P522" s="80"/>
      <c r="R522" s="66"/>
      <c r="S522" s="66"/>
      <c r="T522" s="66"/>
    </row>
    <row r="523" spans="16:20" s="3" customFormat="1" x14ac:dyDescent="0.35">
      <c r="P523" s="80"/>
      <c r="R523" s="66"/>
      <c r="S523" s="66"/>
      <c r="T523" s="66"/>
    </row>
    <row r="524" spans="16:20" s="3" customFormat="1" x14ac:dyDescent="0.35">
      <c r="P524" s="80"/>
      <c r="R524" s="66"/>
      <c r="S524" s="66"/>
      <c r="T524" s="66"/>
    </row>
    <row r="525" spans="16:20" s="3" customFormat="1" x14ac:dyDescent="0.35">
      <c r="P525" s="80"/>
      <c r="R525" s="66"/>
      <c r="S525" s="66"/>
      <c r="T525" s="66"/>
    </row>
    <row r="526" spans="16:20" s="3" customFormat="1" x14ac:dyDescent="0.35">
      <c r="P526" s="80"/>
      <c r="R526" s="66"/>
      <c r="S526" s="66"/>
      <c r="T526" s="66"/>
    </row>
    <row r="527" spans="16:20" s="3" customFormat="1" x14ac:dyDescent="0.35">
      <c r="P527" s="80"/>
      <c r="R527" s="66"/>
      <c r="S527" s="66"/>
      <c r="T527" s="66"/>
    </row>
    <row r="528" spans="16:20" s="3" customFormat="1" x14ac:dyDescent="0.35">
      <c r="P528" s="80"/>
      <c r="R528" s="66"/>
      <c r="S528" s="66"/>
      <c r="T528" s="66"/>
    </row>
    <row r="529" spans="16:20" s="3" customFormat="1" x14ac:dyDescent="0.35">
      <c r="P529" s="80"/>
      <c r="R529" s="66"/>
      <c r="S529" s="66"/>
      <c r="T529" s="66"/>
    </row>
    <row r="530" spans="16:20" s="3" customFormat="1" x14ac:dyDescent="0.35">
      <c r="P530" s="80"/>
      <c r="R530" s="66"/>
      <c r="S530" s="66"/>
      <c r="T530" s="66"/>
    </row>
    <row r="531" spans="16:20" s="3" customFormat="1" x14ac:dyDescent="0.35">
      <c r="P531" s="80"/>
      <c r="R531" s="66"/>
      <c r="S531" s="66"/>
      <c r="T531" s="66"/>
    </row>
    <row r="532" spans="16:20" s="3" customFormat="1" x14ac:dyDescent="0.35">
      <c r="P532" s="80"/>
      <c r="R532" s="66"/>
      <c r="S532" s="66"/>
      <c r="T532" s="66"/>
    </row>
    <row r="533" spans="16:20" s="3" customFormat="1" x14ac:dyDescent="0.35">
      <c r="P533" s="80"/>
      <c r="R533" s="66"/>
      <c r="S533" s="66"/>
      <c r="T533" s="66"/>
    </row>
    <row r="534" spans="16:20" s="3" customFormat="1" x14ac:dyDescent="0.35">
      <c r="P534" s="80"/>
      <c r="R534" s="66"/>
      <c r="S534" s="66"/>
      <c r="T534" s="66"/>
    </row>
    <row r="535" spans="16:20" s="3" customFormat="1" x14ac:dyDescent="0.35">
      <c r="P535" s="80"/>
      <c r="R535" s="66"/>
      <c r="S535" s="66"/>
      <c r="T535" s="66"/>
    </row>
    <row r="536" spans="16:20" s="3" customFormat="1" x14ac:dyDescent="0.35">
      <c r="P536" s="80"/>
      <c r="R536" s="66"/>
      <c r="S536" s="66"/>
      <c r="T536" s="66"/>
    </row>
    <row r="537" spans="16:20" s="3" customFormat="1" x14ac:dyDescent="0.35">
      <c r="P537" s="80"/>
      <c r="R537" s="66"/>
      <c r="S537" s="66"/>
      <c r="T537" s="66"/>
    </row>
    <row r="538" spans="16:20" s="3" customFormat="1" x14ac:dyDescent="0.35">
      <c r="P538" s="80"/>
      <c r="R538" s="66"/>
      <c r="S538" s="66"/>
      <c r="T538" s="66"/>
    </row>
    <row r="539" spans="16:20" s="3" customFormat="1" x14ac:dyDescent="0.35">
      <c r="P539" s="80"/>
      <c r="R539" s="66"/>
      <c r="S539" s="66"/>
      <c r="T539" s="66"/>
    </row>
    <row r="540" spans="16:20" s="3" customFormat="1" x14ac:dyDescent="0.35">
      <c r="P540" s="80"/>
      <c r="R540" s="66"/>
      <c r="S540" s="66"/>
      <c r="T540" s="66"/>
    </row>
    <row r="541" spans="16:20" s="3" customFormat="1" x14ac:dyDescent="0.35">
      <c r="P541" s="80"/>
      <c r="R541" s="66"/>
      <c r="S541" s="66"/>
      <c r="T541" s="66"/>
    </row>
    <row r="542" spans="16:20" s="3" customFormat="1" x14ac:dyDescent="0.35">
      <c r="P542" s="80"/>
      <c r="R542" s="66"/>
      <c r="S542" s="66"/>
      <c r="T542" s="66"/>
    </row>
    <row r="543" spans="16:20" s="3" customFormat="1" x14ac:dyDescent="0.35">
      <c r="P543" s="80"/>
      <c r="R543" s="66"/>
      <c r="S543" s="66"/>
      <c r="T543" s="66"/>
    </row>
    <row r="544" spans="16:20" s="3" customFormat="1" x14ac:dyDescent="0.35">
      <c r="P544" s="80"/>
      <c r="R544" s="66"/>
      <c r="S544" s="66"/>
      <c r="T544" s="66"/>
    </row>
    <row r="545" spans="16:20" s="3" customFormat="1" x14ac:dyDescent="0.35">
      <c r="P545" s="80"/>
      <c r="R545" s="66"/>
      <c r="S545" s="66"/>
      <c r="T545" s="66"/>
    </row>
    <row r="546" spans="16:20" s="3" customFormat="1" x14ac:dyDescent="0.35">
      <c r="P546" s="80"/>
      <c r="R546" s="66"/>
      <c r="S546" s="66"/>
      <c r="T546" s="66"/>
    </row>
    <row r="547" spans="16:20" s="3" customFormat="1" x14ac:dyDescent="0.35">
      <c r="P547" s="80"/>
      <c r="R547" s="66"/>
      <c r="S547" s="66"/>
      <c r="T547" s="66"/>
    </row>
    <row r="548" spans="16:20" s="3" customFormat="1" x14ac:dyDescent="0.35">
      <c r="P548" s="80"/>
      <c r="R548" s="66"/>
      <c r="S548" s="66"/>
      <c r="T548" s="66"/>
    </row>
    <row r="549" spans="16:20" s="3" customFormat="1" x14ac:dyDescent="0.35">
      <c r="P549" s="80"/>
      <c r="R549" s="66"/>
      <c r="S549" s="66"/>
      <c r="T549" s="66"/>
    </row>
    <row r="550" spans="16:20" s="3" customFormat="1" x14ac:dyDescent="0.35">
      <c r="P550" s="80"/>
      <c r="R550" s="66"/>
      <c r="S550" s="66"/>
      <c r="T550" s="66"/>
    </row>
    <row r="551" spans="16:20" s="3" customFormat="1" x14ac:dyDescent="0.35">
      <c r="P551" s="80"/>
      <c r="R551" s="66"/>
      <c r="S551" s="66"/>
      <c r="T551" s="66"/>
    </row>
    <row r="552" spans="16:20" s="3" customFormat="1" x14ac:dyDescent="0.35">
      <c r="P552" s="80"/>
      <c r="R552" s="66"/>
      <c r="S552" s="66"/>
      <c r="T552" s="66"/>
    </row>
    <row r="553" spans="16:20" s="3" customFormat="1" x14ac:dyDescent="0.35">
      <c r="P553" s="80"/>
      <c r="R553" s="66"/>
      <c r="S553" s="66"/>
      <c r="T553" s="66"/>
    </row>
    <row r="554" spans="16:20" s="3" customFormat="1" x14ac:dyDescent="0.35">
      <c r="P554" s="80"/>
      <c r="R554" s="66"/>
      <c r="S554" s="66"/>
      <c r="T554" s="66"/>
    </row>
    <row r="555" spans="16:20" s="3" customFormat="1" x14ac:dyDescent="0.35">
      <c r="P555" s="80"/>
      <c r="R555" s="66"/>
      <c r="S555" s="66"/>
      <c r="T555" s="66"/>
    </row>
    <row r="556" spans="16:20" s="3" customFormat="1" x14ac:dyDescent="0.35">
      <c r="P556" s="80"/>
      <c r="R556" s="66"/>
      <c r="S556" s="66"/>
      <c r="T556" s="66"/>
    </row>
    <row r="557" spans="16:20" s="3" customFormat="1" x14ac:dyDescent="0.35">
      <c r="P557" s="80"/>
      <c r="R557" s="66"/>
      <c r="S557" s="66"/>
      <c r="T557" s="66"/>
    </row>
    <row r="558" spans="16:20" s="3" customFormat="1" x14ac:dyDescent="0.35">
      <c r="P558" s="80"/>
      <c r="R558" s="66"/>
      <c r="S558" s="66"/>
      <c r="T558" s="66"/>
    </row>
    <row r="559" spans="16:20" s="3" customFormat="1" x14ac:dyDescent="0.35">
      <c r="P559" s="80"/>
      <c r="R559" s="66"/>
      <c r="S559" s="66"/>
      <c r="T559" s="66"/>
    </row>
    <row r="560" spans="16:20" s="3" customFormat="1" x14ac:dyDescent="0.35">
      <c r="P560" s="80"/>
      <c r="R560" s="66"/>
      <c r="S560" s="66"/>
      <c r="T560" s="66"/>
    </row>
    <row r="561" spans="16:20" s="3" customFormat="1" x14ac:dyDescent="0.35">
      <c r="P561" s="80"/>
      <c r="R561" s="66"/>
      <c r="S561" s="66"/>
      <c r="T561" s="66"/>
    </row>
    <row r="562" spans="16:20" s="3" customFormat="1" x14ac:dyDescent="0.35">
      <c r="P562" s="80"/>
      <c r="R562" s="66"/>
      <c r="S562" s="66"/>
      <c r="T562" s="66"/>
    </row>
    <row r="563" spans="16:20" s="3" customFormat="1" x14ac:dyDescent="0.35">
      <c r="P563" s="80"/>
      <c r="R563" s="66"/>
      <c r="S563" s="66"/>
      <c r="T563" s="66"/>
    </row>
    <row r="564" spans="16:20" s="3" customFormat="1" x14ac:dyDescent="0.35">
      <c r="P564" s="80"/>
      <c r="R564" s="66"/>
      <c r="S564" s="66"/>
      <c r="T564" s="66"/>
    </row>
    <row r="565" spans="16:20" s="3" customFormat="1" x14ac:dyDescent="0.35">
      <c r="P565" s="80"/>
      <c r="R565" s="66"/>
      <c r="S565" s="66"/>
      <c r="T565" s="66"/>
    </row>
    <row r="566" spans="16:20" s="3" customFormat="1" x14ac:dyDescent="0.35">
      <c r="P566" s="80"/>
      <c r="R566" s="66"/>
      <c r="S566" s="66"/>
      <c r="T566" s="66"/>
    </row>
    <row r="567" spans="16:20" s="3" customFormat="1" x14ac:dyDescent="0.35">
      <c r="P567" s="80"/>
      <c r="R567" s="66"/>
      <c r="S567" s="66"/>
      <c r="T567" s="66"/>
    </row>
    <row r="568" spans="16:20" s="3" customFormat="1" x14ac:dyDescent="0.35">
      <c r="P568" s="80"/>
      <c r="R568" s="66"/>
      <c r="S568" s="66"/>
      <c r="T568" s="66"/>
    </row>
    <row r="569" spans="16:20" s="3" customFormat="1" x14ac:dyDescent="0.35">
      <c r="P569" s="80"/>
      <c r="R569" s="66"/>
      <c r="S569" s="66"/>
      <c r="T569" s="66"/>
    </row>
    <row r="570" spans="16:20" s="3" customFormat="1" x14ac:dyDescent="0.35">
      <c r="P570" s="80"/>
      <c r="R570" s="66"/>
      <c r="S570" s="66"/>
      <c r="T570" s="66"/>
    </row>
    <row r="571" spans="16:20" s="3" customFormat="1" x14ac:dyDescent="0.35">
      <c r="P571" s="80"/>
      <c r="R571" s="66"/>
      <c r="S571" s="66"/>
      <c r="T571" s="66"/>
    </row>
    <row r="572" spans="16:20" s="3" customFormat="1" x14ac:dyDescent="0.35">
      <c r="P572" s="80"/>
      <c r="R572" s="66"/>
      <c r="S572" s="66"/>
      <c r="T572" s="66"/>
    </row>
    <row r="573" spans="16:20" s="3" customFormat="1" x14ac:dyDescent="0.35">
      <c r="P573" s="80"/>
      <c r="R573" s="66"/>
      <c r="S573" s="66"/>
      <c r="T573" s="66"/>
    </row>
    <row r="574" spans="16:20" s="3" customFormat="1" x14ac:dyDescent="0.35">
      <c r="P574" s="80"/>
      <c r="R574" s="66"/>
      <c r="S574" s="66"/>
      <c r="T574" s="66"/>
    </row>
    <row r="575" spans="16:20" s="3" customFormat="1" x14ac:dyDescent="0.35">
      <c r="P575" s="80"/>
      <c r="R575" s="66"/>
      <c r="S575" s="66"/>
      <c r="T575" s="66"/>
    </row>
    <row r="576" spans="16:20" s="3" customFormat="1" x14ac:dyDescent="0.35">
      <c r="P576" s="80"/>
      <c r="R576" s="66"/>
      <c r="S576" s="66"/>
      <c r="T576" s="66"/>
    </row>
    <row r="577" spans="16:20" s="3" customFormat="1" x14ac:dyDescent="0.35">
      <c r="P577" s="80"/>
      <c r="R577" s="66"/>
      <c r="S577" s="66"/>
      <c r="T577" s="66"/>
    </row>
    <row r="578" spans="16:20" s="3" customFormat="1" x14ac:dyDescent="0.35">
      <c r="P578" s="80"/>
      <c r="R578" s="66"/>
      <c r="S578" s="66"/>
      <c r="T578" s="66"/>
    </row>
    <row r="579" spans="16:20" s="3" customFormat="1" x14ac:dyDescent="0.35">
      <c r="P579" s="80"/>
      <c r="R579" s="66"/>
      <c r="S579" s="66"/>
      <c r="T579" s="66"/>
    </row>
    <row r="580" spans="16:20" s="3" customFormat="1" x14ac:dyDescent="0.35">
      <c r="P580" s="80"/>
      <c r="R580" s="66"/>
      <c r="S580" s="66"/>
      <c r="T580" s="66"/>
    </row>
    <row r="581" spans="16:20" s="3" customFormat="1" x14ac:dyDescent="0.35">
      <c r="P581" s="80"/>
      <c r="R581" s="66"/>
      <c r="S581" s="66"/>
      <c r="T581" s="66"/>
    </row>
    <row r="582" spans="16:20" s="3" customFormat="1" x14ac:dyDescent="0.35">
      <c r="P582" s="80"/>
      <c r="R582" s="66"/>
      <c r="S582" s="66"/>
      <c r="T582" s="66"/>
    </row>
    <row r="583" spans="16:20" s="3" customFormat="1" x14ac:dyDescent="0.35">
      <c r="P583" s="80"/>
      <c r="R583" s="66"/>
      <c r="S583" s="66"/>
      <c r="T583" s="66"/>
    </row>
    <row r="584" spans="16:20" s="3" customFormat="1" x14ac:dyDescent="0.35">
      <c r="P584" s="80"/>
      <c r="R584" s="66"/>
      <c r="S584" s="66"/>
      <c r="T584" s="66"/>
    </row>
    <row r="585" spans="16:20" s="3" customFormat="1" x14ac:dyDescent="0.35">
      <c r="P585" s="80"/>
      <c r="R585" s="66"/>
      <c r="S585" s="66"/>
      <c r="T585" s="66"/>
    </row>
    <row r="586" spans="16:20" s="3" customFormat="1" x14ac:dyDescent="0.35">
      <c r="P586" s="80"/>
      <c r="R586" s="66"/>
      <c r="S586" s="66"/>
      <c r="T586" s="66"/>
    </row>
    <row r="587" spans="16:20" s="3" customFormat="1" x14ac:dyDescent="0.35">
      <c r="P587" s="80"/>
      <c r="R587" s="66"/>
      <c r="S587" s="66"/>
      <c r="T587" s="66"/>
    </row>
    <row r="588" spans="16:20" s="3" customFormat="1" x14ac:dyDescent="0.35">
      <c r="P588" s="80"/>
      <c r="R588" s="66"/>
      <c r="S588" s="66"/>
      <c r="T588" s="66"/>
    </row>
    <row r="589" spans="16:20" s="3" customFormat="1" x14ac:dyDescent="0.35">
      <c r="P589" s="80"/>
      <c r="R589" s="66"/>
      <c r="S589" s="66"/>
      <c r="T589" s="66"/>
    </row>
    <row r="590" spans="16:20" s="3" customFormat="1" x14ac:dyDescent="0.35">
      <c r="P590" s="80"/>
      <c r="R590" s="66"/>
      <c r="S590" s="66"/>
      <c r="T590" s="66"/>
    </row>
    <row r="591" spans="16:20" s="3" customFormat="1" x14ac:dyDescent="0.35">
      <c r="P591" s="80"/>
      <c r="R591" s="66"/>
      <c r="S591" s="66"/>
      <c r="T591" s="66"/>
    </row>
    <row r="592" spans="16:20" s="3" customFormat="1" x14ac:dyDescent="0.35">
      <c r="P592" s="80"/>
      <c r="R592" s="66"/>
      <c r="S592" s="66"/>
      <c r="T592" s="66"/>
    </row>
    <row r="593" spans="16:20" s="3" customFormat="1" x14ac:dyDescent="0.35">
      <c r="P593" s="80"/>
      <c r="R593" s="66"/>
      <c r="S593" s="66"/>
      <c r="T593" s="66"/>
    </row>
    <row r="594" spans="16:20" s="3" customFormat="1" x14ac:dyDescent="0.35">
      <c r="P594" s="80"/>
      <c r="R594" s="66"/>
      <c r="S594" s="66"/>
      <c r="T594" s="66"/>
    </row>
    <row r="595" spans="16:20" s="3" customFormat="1" x14ac:dyDescent="0.35">
      <c r="P595" s="80"/>
      <c r="R595" s="66"/>
      <c r="S595" s="66"/>
      <c r="T595" s="66"/>
    </row>
    <row r="596" spans="16:20" s="3" customFormat="1" x14ac:dyDescent="0.35">
      <c r="P596" s="80"/>
      <c r="R596" s="66"/>
      <c r="S596" s="66"/>
      <c r="T596" s="66"/>
    </row>
    <row r="597" spans="16:20" s="3" customFormat="1" x14ac:dyDescent="0.35">
      <c r="P597" s="80"/>
      <c r="R597" s="66"/>
      <c r="S597" s="66"/>
      <c r="T597" s="66"/>
    </row>
    <row r="598" spans="16:20" s="3" customFormat="1" x14ac:dyDescent="0.35">
      <c r="P598" s="80"/>
      <c r="R598" s="66"/>
      <c r="S598" s="66"/>
      <c r="T598" s="66"/>
    </row>
    <row r="599" spans="16:20" s="3" customFormat="1" x14ac:dyDescent="0.35">
      <c r="P599" s="80"/>
      <c r="R599" s="66"/>
      <c r="S599" s="66"/>
      <c r="T599" s="66"/>
    </row>
    <row r="600" spans="16:20" s="3" customFormat="1" x14ac:dyDescent="0.35">
      <c r="P600" s="80"/>
      <c r="R600" s="66"/>
      <c r="S600" s="66"/>
      <c r="T600" s="66"/>
    </row>
    <row r="601" spans="16:20" s="3" customFormat="1" x14ac:dyDescent="0.35">
      <c r="P601" s="80"/>
      <c r="R601" s="66"/>
      <c r="S601" s="66"/>
      <c r="T601" s="66"/>
    </row>
    <row r="602" spans="16:20" s="3" customFormat="1" x14ac:dyDescent="0.35">
      <c r="P602" s="80"/>
      <c r="R602" s="66"/>
      <c r="S602" s="66"/>
      <c r="T602" s="66"/>
    </row>
    <row r="603" spans="16:20" s="3" customFormat="1" x14ac:dyDescent="0.35">
      <c r="P603" s="80"/>
      <c r="R603" s="66"/>
      <c r="S603" s="66"/>
      <c r="T603" s="66"/>
    </row>
    <row r="604" spans="16:20" s="3" customFormat="1" x14ac:dyDescent="0.35">
      <c r="P604" s="80"/>
      <c r="R604" s="66"/>
      <c r="S604" s="66"/>
      <c r="T604" s="66"/>
    </row>
    <row r="605" spans="16:20" s="3" customFormat="1" x14ac:dyDescent="0.35">
      <c r="P605" s="80"/>
      <c r="R605" s="66"/>
      <c r="S605" s="66"/>
      <c r="T605" s="66"/>
    </row>
    <row r="606" spans="16:20" s="3" customFormat="1" x14ac:dyDescent="0.35">
      <c r="P606" s="80"/>
      <c r="R606" s="66"/>
      <c r="S606" s="66"/>
      <c r="T606" s="66"/>
    </row>
    <row r="607" spans="16:20" s="3" customFormat="1" x14ac:dyDescent="0.35">
      <c r="P607" s="80"/>
      <c r="R607" s="66"/>
      <c r="S607" s="66"/>
      <c r="T607" s="66"/>
    </row>
    <row r="608" spans="16:20" s="3" customFormat="1" x14ac:dyDescent="0.35">
      <c r="P608" s="80"/>
      <c r="R608" s="66"/>
      <c r="S608" s="66"/>
      <c r="T608" s="66"/>
    </row>
    <row r="609" spans="16:20" s="3" customFormat="1" x14ac:dyDescent="0.35">
      <c r="P609" s="80"/>
      <c r="R609" s="66"/>
      <c r="S609" s="66"/>
      <c r="T609" s="66"/>
    </row>
    <row r="610" spans="16:20" s="3" customFormat="1" x14ac:dyDescent="0.35">
      <c r="P610" s="80"/>
      <c r="R610" s="66"/>
      <c r="S610" s="66"/>
      <c r="T610" s="66"/>
    </row>
    <row r="611" spans="16:20" s="3" customFormat="1" x14ac:dyDescent="0.35">
      <c r="P611" s="80"/>
      <c r="R611" s="66"/>
      <c r="S611" s="66"/>
      <c r="T611" s="66"/>
    </row>
    <row r="612" spans="16:20" s="3" customFormat="1" x14ac:dyDescent="0.35">
      <c r="P612" s="80"/>
      <c r="R612" s="66"/>
      <c r="S612" s="66"/>
      <c r="T612" s="66"/>
    </row>
    <row r="613" spans="16:20" s="3" customFormat="1" x14ac:dyDescent="0.35">
      <c r="P613" s="80"/>
      <c r="R613" s="66"/>
      <c r="S613" s="66"/>
      <c r="T613" s="66"/>
    </row>
    <row r="614" spans="16:20" s="3" customFormat="1" x14ac:dyDescent="0.35">
      <c r="P614" s="80"/>
      <c r="R614" s="66"/>
      <c r="S614" s="66"/>
      <c r="T614" s="66"/>
    </row>
    <row r="615" spans="16:20" s="3" customFormat="1" x14ac:dyDescent="0.35">
      <c r="P615" s="80"/>
      <c r="R615" s="66"/>
      <c r="S615" s="66"/>
      <c r="T615" s="66"/>
    </row>
    <row r="616" spans="16:20" s="3" customFormat="1" x14ac:dyDescent="0.35">
      <c r="P616" s="80"/>
      <c r="R616" s="66"/>
      <c r="S616" s="66"/>
      <c r="T616" s="66"/>
    </row>
    <row r="617" spans="16:20" s="3" customFormat="1" x14ac:dyDescent="0.35">
      <c r="P617" s="80"/>
      <c r="R617" s="66"/>
      <c r="S617" s="66"/>
      <c r="T617" s="66"/>
    </row>
    <row r="618" spans="16:20" s="3" customFormat="1" x14ac:dyDescent="0.35">
      <c r="P618" s="80"/>
      <c r="R618" s="66"/>
      <c r="S618" s="66"/>
      <c r="T618" s="66"/>
    </row>
    <row r="619" spans="16:20" s="3" customFormat="1" x14ac:dyDescent="0.35">
      <c r="P619" s="80"/>
      <c r="R619" s="66"/>
      <c r="S619" s="66"/>
      <c r="T619" s="66"/>
    </row>
    <row r="620" spans="16:20" s="3" customFormat="1" x14ac:dyDescent="0.35">
      <c r="P620" s="80"/>
      <c r="R620" s="66"/>
      <c r="S620" s="66"/>
      <c r="T620" s="66"/>
    </row>
    <row r="621" spans="16:20" s="3" customFormat="1" x14ac:dyDescent="0.35">
      <c r="P621" s="80"/>
      <c r="R621" s="66"/>
      <c r="S621" s="66"/>
      <c r="T621" s="66"/>
    </row>
    <row r="622" spans="16:20" s="3" customFormat="1" x14ac:dyDescent="0.35">
      <c r="P622" s="80"/>
      <c r="R622" s="66"/>
      <c r="S622" s="66"/>
      <c r="T622" s="66"/>
    </row>
    <row r="623" spans="16:20" s="3" customFormat="1" x14ac:dyDescent="0.35">
      <c r="P623" s="80"/>
      <c r="R623" s="66"/>
      <c r="S623" s="66"/>
      <c r="T623" s="66"/>
    </row>
    <row r="624" spans="16:20" s="3" customFormat="1" x14ac:dyDescent="0.35">
      <c r="P624" s="80"/>
      <c r="R624" s="66"/>
      <c r="S624" s="66"/>
      <c r="T624" s="66"/>
    </row>
    <row r="625" spans="16:20" s="3" customFormat="1" x14ac:dyDescent="0.35">
      <c r="P625" s="80"/>
      <c r="R625" s="66"/>
      <c r="S625" s="66"/>
      <c r="T625" s="66"/>
    </row>
    <row r="626" spans="16:20" s="3" customFormat="1" x14ac:dyDescent="0.35">
      <c r="P626" s="80"/>
      <c r="R626" s="66"/>
      <c r="S626" s="66"/>
      <c r="T626" s="66"/>
    </row>
    <row r="627" spans="16:20" s="3" customFormat="1" x14ac:dyDescent="0.35">
      <c r="P627" s="80"/>
      <c r="R627" s="66"/>
      <c r="S627" s="66"/>
      <c r="T627" s="66"/>
    </row>
    <row r="628" spans="16:20" s="3" customFormat="1" x14ac:dyDescent="0.35">
      <c r="P628" s="80"/>
      <c r="R628" s="66"/>
      <c r="S628" s="66"/>
      <c r="T628" s="66"/>
    </row>
    <row r="629" spans="16:20" s="3" customFormat="1" x14ac:dyDescent="0.35">
      <c r="P629" s="80"/>
      <c r="R629" s="66"/>
      <c r="S629" s="66"/>
      <c r="T629" s="66"/>
    </row>
    <row r="630" spans="16:20" s="3" customFormat="1" x14ac:dyDescent="0.35">
      <c r="P630" s="80"/>
      <c r="R630" s="66"/>
      <c r="S630" s="66"/>
      <c r="T630" s="66"/>
    </row>
    <row r="631" spans="16:20" s="3" customFormat="1" x14ac:dyDescent="0.35">
      <c r="P631" s="80"/>
      <c r="R631" s="66"/>
      <c r="S631" s="66"/>
      <c r="T631" s="66"/>
    </row>
    <row r="632" spans="16:20" s="3" customFormat="1" x14ac:dyDescent="0.35">
      <c r="P632" s="80"/>
      <c r="R632" s="66"/>
      <c r="S632" s="66"/>
      <c r="T632" s="66"/>
    </row>
    <row r="633" spans="16:20" s="3" customFormat="1" x14ac:dyDescent="0.35">
      <c r="P633" s="80"/>
      <c r="R633" s="66"/>
      <c r="S633" s="66"/>
      <c r="T633" s="66"/>
    </row>
    <row r="634" spans="16:20" s="3" customFormat="1" x14ac:dyDescent="0.35">
      <c r="P634" s="80"/>
      <c r="R634" s="66"/>
      <c r="S634" s="66"/>
      <c r="T634" s="66"/>
    </row>
    <row r="635" spans="16:20" s="3" customFormat="1" x14ac:dyDescent="0.35">
      <c r="P635" s="80"/>
      <c r="R635" s="66"/>
      <c r="S635" s="66"/>
      <c r="T635" s="66"/>
    </row>
    <row r="636" spans="16:20" s="3" customFormat="1" x14ac:dyDescent="0.35">
      <c r="P636" s="80"/>
      <c r="R636" s="66"/>
      <c r="S636" s="66"/>
      <c r="T636" s="66"/>
    </row>
    <row r="637" spans="16:20" s="3" customFormat="1" x14ac:dyDescent="0.35">
      <c r="P637" s="80"/>
      <c r="R637" s="66"/>
      <c r="S637" s="66"/>
      <c r="T637" s="66"/>
    </row>
    <row r="638" spans="16:20" s="3" customFormat="1" x14ac:dyDescent="0.35">
      <c r="P638" s="80"/>
      <c r="R638" s="66"/>
      <c r="S638" s="66"/>
      <c r="T638" s="66"/>
    </row>
    <row r="639" spans="16:20" s="3" customFormat="1" x14ac:dyDescent="0.35">
      <c r="P639" s="80"/>
      <c r="R639" s="66"/>
      <c r="S639" s="66"/>
      <c r="T639" s="66"/>
    </row>
    <row r="640" spans="16:20" s="3" customFormat="1" x14ac:dyDescent="0.35">
      <c r="P640" s="80"/>
      <c r="R640" s="66"/>
      <c r="S640" s="66"/>
      <c r="T640" s="66"/>
    </row>
    <row r="641" spans="16:20" s="3" customFormat="1" x14ac:dyDescent="0.35">
      <c r="P641" s="80"/>
      <c r="R641" s="66"/>
      <c r="S641" s="66"/>
      <c r="T641" s="66"/>
    </row>
    <row r="642" spans="16:20" s="3" customFormat="1" x14ac:dyDescent="0.35">
      <c r="P642" s="80"/>
      <c r="R642" s="66"/>
      <c r="S642" s="66"/>
      <c r="T642" s="66"/>
    </row>
    <row r="643" spans="16:20" s="3" customFormat="1" x14ac:dyDescent="0.35">
      <c r="P643" s="80"/>
      <c r="R643" s="66"/>
      <c r="S643" s="66"/>
      <c r="T643" s="66"/>
    </row>
    <row r="644" spans="16:20" s="3" customFormat="1" x14ac:dyDescent="0.35">
      <c r="P644" s="80"/>
      <c r="R644" s="66"/>
      <c r="S644" s="66"/>
      <c r="T644" s="66"/>
    </row>
    <row r="645" spans="16:20" s="3" customFormat="1" x14ac:dyDescent="0.35">
      <c r="P645" s="80"/>
      <c r="R645" s="66"/>
      <c r="S645" s="66"/>
      <c r="T645" s="66"/>
    </row>
    <row r="646" spans="16:20" s="3" customFormat="1" x14ac:dyDescent="0.35">
      <c r="P646" s="80"/>
      <c r="R646" s="66"/>
      <c r="S646" s="66"/>
      <c r="T646" s="66"/>
    </row>
    <row r="647" spans="16:20" s="3" customFormat="1" x14ac:dyDescent="0.35">
      <c r="P647" s="80"/>
      <c r="R647" s="66"/>
      <c r="S647" s="66"/>
      <c r="T647" s="66"/>
    </row>
    <row r="648" spans="16:20" s="3" customFormat="1" x14ac:dyDescent="0.35">
      <c r="P648" s="80"/>
      <c r="R648" s="66"/>
      <c r="S648" s="66"/>
      <c r="T648" s="66"/>
    </row>
    <row r="649" spans="16:20" s="3" customFormat="1" x14ac:dyDescent="0.35">
      <c r="P649" s="80"/>
      <c r="R649" s="66"/>
      <c r="S649" s="66"/>
      <c r="T649" s="66"/>
    </row>
    <row r="650" spans="16:20" s="3" customFormat="1" x14ac:dyDescent="0.35">
      <c r="P650" s="80"/>
      <c r="R650" s="66"/>
      <c r="S650" s="66"/>
      <c r="T650" s="66"/>
    </row>
    <row r="651" spans="16:20" s="3" customFormat="1" x14ac:dyDescent="0.35">
      <c r="P651" s="80"/>
      <c r="R651" s="66"/>
      <c r="S651" s="66"/>
      <c r="T651" s="66"/>
    </row>
    <row r="652" spans="16:20" s="3" customFormat="1" x14ac:dyDescent="0.35">
      <c r="P652" s="80"/>
      <c r="R652" s="66"/>
      <c r="S652" s="66"/>
      <c r="T652" s="66"/>
    </row>
    <row r="653" spans="16:20" s="3" customFormat="1" x14ac:dyDescent="0.35">
      <c r="P653" s="80"/>
      <c r="R653" s="66"/>
      <c r="S653" s="66"/>
      <c r="T653" s="66"/>
    </row>
    <row r="654" spans="16:20" s="3" customFormat="1" x14ac:dyDescent="0.35">
      <c r="P654" s="80"/>
      <c r="R654" s="66"/>
      <c r="S654" s="66"/>
      <c r="T654" s="66"/>
    </row>
    <row r="655" spans="16:20" s="3" customFormat="1" x14ac:dyDescent="0.35">
      <c r="P655" s="80"/>
      <c r="R655" s="66"/>
      <c r="S655" s="66"/>
      <c r="T655" s="66"/>
    </row>
    <row r="656" spans="16:20" s="3" customFormat="1" x14ac:dyDescent="0.35">
      <c r="P656" s="80"/>
      <c r="R656" s="66"/>
      <c r="S656" s="66"/>
      <c r="T656" s="66"/>
    </row>
    <row r="657" spans="16:20" s="3" customFormat="1" x14ac:dyDescent="0.35">
      <c r="P657" s="80"/>
      <c r="R657" s="66"/>
      <c r="S657" s="66"/>
      <c r="T657" s="66"/>
    </row>
    <row r="658" spans="16:20" s="3" customFormat="1" x14ac:dyDescent="0.35">
      <c r="P658" s="80"/>
      <c r="R658" s="66"/>
      <c r="S658" s="66"/>
      <c r="T658" s="66"/>
    </row>
    <row r="659" spans="16:20" s="3" customFormat="1" x14ac:dyDescent="0.35">
      <c r="P659" s="80"/>
      <c r="R659" s="66"/>
      <c r="S659" s="66"/>
      <c r="T659" s="66"/>
    </row>
    <row r="660" spans="16:20" s="3" customFormat="1" x14ac:dyDescent="0.35">
      <c r="P660" s="80"/>
      <c r="R660" s="66"/>
      <c r="S660" s="66"/>
      <c r="T660" s="66"/>
    </row>
    <row r="661" spans="16:20" s="3" customFormat="1" x14ac:dyDescent="0.35">
      <c r="P661" s="80"/>
      <c r="R661" s="66"/>
      <c r="S661" s="66"/>
      <c r="T661" s="66"/>
    </row>
    <row r="662" spans="16:20" s="3" customFormat="1" x14ac:dyDescent="0.35">
      <c r="P662" s="80"/>
      <c r="R662" s="66"/>
      <c r="S662" s="66"/>
      <c r="T662" s="66"/>
    </row>
    <row r="663" spans="16:20" s="3" customFormat="1" x14ac:dyDescent="0.35">
      <c r="P663" s="80"/>
      <c r="R663" s="66"/>
      <c r="S663" s="66"/>
      <c r="T663" s="66"/>
    </row>
    <row r="664" spans="16:20" s="3" customFormat="1" x14ac:dyDescent="0.35">
      <c r="P664" s="80"/>
      <c r="R664" s="66"/>
      <c r="S664" s="66"/>
      <c r="T664" s="66"/>
    </row>
    <row r="665" spans="16:20" s="3" customFormat="1" x14ac:dyDescent="0.35">
      <c r="P665" s="80"/>
      <c r="R665" s="66"/>
      <c r="S665" s="66"/>
      <c r="T665" s="66"/>
    </row>
    <row r="666" spans="16:20" s="3" customFormat="1" x14ac:dyDescent="0.35">
      <c r="P666" s="80"/>
      <c r="R666" s="66"/>
      <c r="S666" s="66"/>
      <c r="T666" s="66"/>
    </row>
    <row r="667" spans="16:20" s="3" customFormat="1" x14ac:dyDescent="0.35">
      <c r="P667" s="80"/>
      <c r="R667" s="66"/>
      <c r="S667" s="66"/>
      <c r="T667" s="66"/>
    </row>
    <row r="668" spans="16:20" s="3" customFormat="1" x14ac:dyDescent="0.35">
      <c r="P668" s="80"/>
      <c r="R668" s="66"/>
      <c r="S668" s="66"/>
      <c r="T668" s="66"/>
    </row>
    <row r="669" spans="16:20" s="3" customFormat="1" x14ac:dyDescent="0.35">
      <c r="P669" s="80"/>
      <c r="R669" s="66"/>
      <c r="S669" s="66"/>
      <c r="T669" s="66"/>
    </row>
    <row r="670" spans="16:20" s="3" customFormat="1" x14ac:dyDescent="0.35">
      <c r="P670" s="80"/>
      <c r="R670" s="66"/>
      <c r="S670" s="66"/>
      <c r="T670" s="66"/>
    </row>
    <row r="671" spans="16:20" s="3" customFormat="1" x14ac:dyDescent="0.35">
      <c r="P671" s="80"/>
      <c r="R671" s="66"/>
      <c r="S671" s="66"/>
      <c r="T671" s="66"/>
    </row>
    <row r="672" spans="16:20" s="3" customFormat="1" x14ac:dyDescent="0.35">
      <c r="P672" s="80"/>
      <c r="R672" s="66"/>
      <c r="S672" s="66"/>
      <c r="T672" s="66"/>
    </row>
    <row r="673" spans="16:20" s="3" customFormat="1" x14ac:dyDescent="0.35">
      <c r="P673" s="80"/>
      <c r="R673" s="66"/>
      <c r="S673" s="66"/>
      <c r="T673" s="66"/>
    </row>
    <row r="674" spans="16:20" s="3" customFormat="1" x14ac:dyDescent="0.35">
      <c r="P674" s="80"/>
      <c r="R674" s="66"/>
      <c r="S674" s="66"/>
      <c r="T674" s="66"/>
    </row>
    <row r="675" spans="16:20" s="3" customFormat="1" x14ac:dyDescent="0.35">
      <c r="P675" s="80"/>
      <c r="R675" s="66"/>
      <c r="S675" s="66"/>
      <c r="T675" s="66"/>
    </row>
    <row r="676" spans="16:20" s="3" customFormat="1" x14ac:dyDescent="0.35">
      <c r="P676" s="80"/>
      <c r="R676" s="66"/>
      <c r="S676" s="66"/>
      <c r="T676" s="66"/>
    </row>
    <row r="677" spans="16:20" s="3" customFormat="1" x14ac:dyDescent="0.35">
      <c r="P677" s="80"/>
      <c r="R677" s="66"/>
      <c r="S677" s="66"/>
      <c r="T677" s="66"/>
    </row>
    <row r="678" spans="16:20" s="3" customFormat="1" x14ac:dyDescent="0.35">
      <c r="P678" s="80"/>
      <c r="R678" s="66"/>
      <c r="S678" s="66"/>
      <c r="T678" s="66"/>
    </row>
    <row r="679" spans="16:20" s="3" customFormat="1" x14ac:dyDescent="0.35">
      <c r="P679" s="80"/>
      <c r="R679" s="66"/>
      <c r="S679" s="66"/>
      <c r="T679" s="66"/>
    </row>
    <row r="680" spans="16:20" s="3" customFormat="1" x14ac:dyDescent="0.35">
      <c r="P680" s="80"/>
      <c r="R680" s="66"/>
      <c r="S680" s="66"/>
      <c r="T680" s="66"/>
    </row>
    <row r="681" spans="16:20" s="3" customFormat="1" x14ac:dyDescent="0.35">
      <c r="P681" s="80"/>
      <c r="R681" s="66"/>
      <c r="S681" s="66"/>
      <c r="T681" s="66"/>
    </row>
    <row r="682" spans="16:20" s="3" customFormat="1" x14ac:dyDescent="0.35">
      <c r="P682" s="80"/>
      <c r="R682" s="66"/>
      <c r="S682" s="66"/>
      <c r="T682" s="66"/>
    </row>
    <row r="683" spans="16:20" s="3" customFormat="1" x14ac:dyDescent="0.35">
      <c r="P683" s="80"/>
      <c r="R683" s="66"/>
      <c r="S683" s="66"/>
      <c r="T683" s="66"/>
    </row>
    <row r="684" spans="16:20" s="3" customFormat="1" x14ac:dyDescent="0.35">
      <c r="P684" s="80"/>
      <c r="R684" s="66"/>
      <c r="S684" s="66"/>
      <c r="T684" s="66"/>
    </row>
    <row r="685" spans="16:20" s="3" customFormat="1" x14ac:dyDescent="0.35">
      <c r="P685" s="80"/>
      <c r="R685" s="66"/>
      <c r="S685" s="66"/>
      <c r="T685" s="66"/>
    </row>
    <row r="686" spans="16:20" s="3" customFormat="1" x14ac:dyDescent="0.35">
      <c r="P686" s="80"/>
      <c r="R686" s="66"/>
      <c r="S686" s="66"/>
      <c r="T686" s="66"/>
    </row>
    <row r="687" spans="16:20" s="3" customFormat="1" x14ac:dyDescent="0.35">
      <c r="P687" s="80"/>
      <c r="R687" s="66"/>
      <c r="S687" s="66"/>
      <c r="T687" s="66"/>
    </row>
    <row r="688" spans="16:20" s="3" customFormat="1" x14ac:dyDescent="0.35">
      <c r="P688" s="80"/>
      <c r="R688" s="66"/>
      <c r="S688" s="66"/>
      <c r="T688" s="66"/>
    </row>
    <row r="689" spans="16:20" s="3" customFormat="1" x14ac:dyDescent="0.35">
      <c r="P689" s="80"/>
      <c r="R689" s="66"/>
      <c r="S689" s="66"/>
      <c r="T689" s="66"/>
    </row>
    <row r="690" spans="16:20" s="3" customFormat="1" x14ac:dyDescent="0.35">
      <c r="P690" s="80"/>
      <c r="R690" s="66"/>
      <c r="S690" s="66"/>
      <c r="T690" s="66"/>
    </row>
    <row r="691" spans="16:20" s="3" customFormat="1" x14ac:dyDescent="0.35">
      <c r="P691" s="80"/>
      <c r="R691" s="66"/>
      <c r="S691" s="66"/>
      <c r="T691" s="66"/>
    </row>
    <row r="692" spans="16:20" s="3" customFormat="1" x14ac:dyDescent="0.35">
      <c r="P692" s="80"/>
      <c r="R692" s="66"/>
      <c r="S692" s="66"/>
      <c r="T692" s="66"/>
    </row>
    <row r="693" spans="16:20" s="3" customFormat="1" x14ac:dyDescent="0.35">
      <c r="P693" s="80"/>
      <c r="R693" s="66"/>
      <c r="S693" s="66"/>
      <c r="T693" s="66"/>
    </row>
    <row r="694" spans="16:20" s="3" customFormat="1" x14ac:dyDescent="0.35">
      <c r="P694" s="80"/>
      <c r="R694" s="66"/>
      <c r="S694" s="66"/>
      <c r="T694" s="66"/>
    </row>
    <row r="695" spans="16:20" s="3" customFormat="1" x14ac:dyDescent="0.35">
      <c r="P695" s="80"/>
      <c r="R695" s="66"/>
      <c r="S695" s="66"/>
      <c r="T695" s="66"/>
    </row>
    <row r="696" spans="16:20" s="3" customFormat="1" x14ac:dyDescent="0.35">
      <c r="P696" s="80"/>
      <c r="R696" s="66"/>
      <c r="S696" s="66"/>
      <c r="T696" s="66"/>
    </row>
    <row r="697" spans="16:20" s="3" customFormat="1" x14ac:dyDescent="0.35">
      <c r="P697" s="80"/>
      <c r="R697" s="66"/>
      <c r="S697" s="66"/>
      <c r="T697" s="66"/>
    </row>
    <row r="698" spans="16:20" s="3" customFormat="1" x14ac:dyDescent="0.35">
      <c r="P698" s="80"/>
      <c r="R698" s="66"/>
      <c r="S698" s="66"/>
      <c r="T698" s="66"/>
    </row>
    <row r="699" spans="16:20" s="3" customFormat="1" x14ac:dyDescent="0.35">
      <c r="P699" s="80"/>
      <c r="R699" s="66"/>
      <c r="S699" s="66"/>
      <c r="T699" s="66"/>
    </row>
    <row r="700" spans="16:20" s="3" customFormat="1" x14ac:dyDescent="0.35">
      <c r="P700" s="80"/>
      <c r="R700" s="66"/>
      <c r="S700" s="66"/>
      <c r="T700" s="66"/>
    </row>
    <row r="701" spans="16:20" s="3" customFormat="1" x14ac:dyDescent="0.35">
      <c r="P701" s="80"/>
      <c r="R701" s="66"/>
      <c r="S701" s="66"/>
      <c r="T701" s="66"/>
    </row>
    <row r="702" spans="16:20" s="3" customFormat="1" x14ac:dyDescent="0.35">
      <c r="P702" s="80"/>
      <c r="R702" s="66"/>
      <c r="S702" s="66"/>
      <c r="T702" s="66"/>
    </row>
    <row r="703" spans="16:20" s="3" customFormat="1" x14ac:dyDescent="0.35">
      <c r="P703" s="80"/>
      <c r="R703" s="66"/>
      <c r="S703" s="66"/>
      <c r="T703" s="66"/>
    </row>
    <row r="704" spans="16:20" s="3" customFormat="1" x14ac:dyDescent="0.35">
      <c r="P704" s="80"/>
      <c r="R704" s="66"/>
      <c r="S704" s="66"/>
      <c r="T704" s="66"/>
    </row>
    <row r="705" spans="16:20" s="3" customFormat="1" x14ac:dyDescent="0.35">
      <c r="P705" s="80"/>
      <c r="R705" s="66"/>
      <c r="S705" s="66"/>
      <c r="T705" s="66"/>
    </row>
    <row r="706" spans="16:20" s="3" customFormat="1" x14ac:dyDescent="0.35">
      <c r="P706" s="80"/>
      <c r="R706" s="66"/>
      <c r="S706" s="66"/>
      <c r="T706" s="66"/>
    </row>
    <row r="707" spans="16:20" s="3" customFormat="1" x14ac:dyDescent="0.35">
      <c r="P707" s="80"/>
      <c r="R707" s="66"/>
      <c r="S707" s="66"/>
      <c r="T707" s="66"/>
    </row>
    <row r="708" spans="16:20" s="3" customFormat="1" x14ac:dyDescent="0.35">
      <c r="P708" s="80"/>
      <c r="R708" s="66"/>
      <c r="S708" s="66"/>
      <c r="T708" s="66"/>
    </row>
    <row r="709" spans="16:20" s="3" customFormat="1" x14ac:dyDescent="0.35">
      <c r="P709" s="80"/>
      <c r="R709" s="66"/>
      <c r="S709" s="66"/>
      <c r="T709" s="66"/>
    </row>
    <row r="710" spans="16:20" s="3" customFormat="1" x14ac:dyDescent="0.35">
      <c r="P710" s="80"/>
      <c r="R710" s="66"/>
      <c r="S710" s="66"/>
      <c r="T710" s="66"/>
    </row>
    <row r="711" spans="16:20" s="3" customFormat="1" x14ac:dyDescent="0.35">
      <c r="P711" s="80"/>
      <c r="R711" s="66"/>
      <c r="S711" s="66"/>
      <c r="T711" s="66"/>
    </row>
    <row r="712" spans="16:20" s="3" customFormat="1" x14ac:dyDescent="0.35">
      <c r="P712" s="80"/>
      <c r="R712" s="66"/>
      <c r="S712" s="66"/>
      <c r="T712" s="66"/>
    </row>
    <row r="713" spans="16:20" s="3" customFormat="1" x14ac:dyDescent="0.35">
      <c r="P713" s="80"/>
      <c r="R713" s="66"/>
      <c r="S713" s="66"/>
      <c r="T713" s="66"/>
    </row>
    <row r="714" spans="16:20" s="3" customFormat="1" x14ac:dyDescent="0.35">
      <c r="P714" s="80"/>
      <c r="R714" s="66"/>
      <c r="S714" s="66"/>
      <c r="T714" s="66"/>
    </row>
    <row r="715" spans="16:20" s="3" customFormat="1" x14ac:dyDescent="0.35">
      <c r="P715" s="80"/>
      <c r="R715" s="66"/>
      <c r="S715" s="66"/>
      <c r="T715" s="66"/>
    </row>
    <row r="716" spans="16:20" s="3" customFormat="1" x14ac:dyDescent="0.35">
      <c r="P716" s="80"/>
      <c r="R716" s="66"/>
      <c r="S716" s="66"/>
      <c r="T716" s="66"/>
    </row>
    <row r="717" spans="16:20" s="3" customFormat="1" x14ac:dyDescent="0.35">
      <c r="P717" s="80"/>
      <c r="R717" s="66"/>
      <c r="S717" s="66"/>
      <c r="T717" s="66"/>
    </row>
    <row r="718" spans="16:20" s="3" customFormat="1" x14ac:dyDescent="0.35">
      <c r="P718" s="80"/>
      <c r="R718" s="66"/>
      <c r="S718" s="66"/>
      <c r="T718" s="66"/>
    </row>
    <row r="719" spans="16:20" s="3" customFormat="1" x14ac:dyDescent="0.35">
      <c r="P719" s="80"/>
      <c r="R719" s="66"/>
      <c r="S719" s="66"/>
      <c r="T719" s="66"/>
    </row>
    <row r="720" spans="16:20" s="3" customFormat="1" x14ac:dyDescent="0.35">
      <c r="P720" s="80"/>
      <c r="R720" s="66"/>
      <c r="S720" s="66"/>
      <c r="T720" s="66"/>
    </row>
    <row r="721" spans="16:20" s="3" customFormat="1" x14ac:dyDescent="0.35">
      <c r="P721" s="80"/>
      <c r="R721" s="66"/>
      <c r="S721" s="66"/>
      <c r="T721" s="66"/>
    </row>
    <row r="722" spans="16:20" s="3" customFormat="1" x14ac:dyDescent="0.35">
      <c r="P722" s="80"/>
      <c r="R722" s="66"/>
      <c r="S722" s="66"/>
      <c r="T722" s="66"/>
    </row>
    <row r="723" spans="16:20" s="3" customFormat="1" x14ac:dyDescent="0.35">
      <c r="P723" s="80"/>
      <c r="R723" s="66"/>
      <c r="S723" s="66"/>
      <c r="T723" s="66"/>
    </row>
    <row r="724" spans="16:20" s="3" customFormat="1" x14ac:dyDescent="0.35">
      <c r="P724" s="80"/>
      <c r="R724" s="66"/>
      <c r="S724" s="66"/>
      <c r="T724" s="66"/>
    </row>
    <row r="725" spans="16:20" s="3" customFormat="1" x14ac:dyDescent="0.35">
      <c r="P725" s="80"/>
      <c r="R725" s="66"/>
      <c r="S725" s="66"/>
      <c r="T725" s="66"/>
    </row>
    <row r="726" spans="16:20" s="3" customFormat="1" x14ac:dyDescent="0.35">
      <c r="P726" s="80"/>
      <c r="R726" s="66"/>
      <c r="S726" s="66"/>
      <c r="T726" s="66"/>
    </row>
    <row r="727" spans="16:20" s="3" customFormat="1" x14ac:dyDescent="0.35">
      <c r="P727" s="80"/>
      <c r="R727" s="66"/>
      <c r="S727" s="66"/>
      <c r="T727" s="66"/>
    </row>
    <row r="728" spans="16:20" s="3" customFormat="1" x14ac:dyDescent="0.35">
      <c r="P728" s="80"/>
      <c r="R728" s="66"/>
      <c r="S728" s="66"/>
      <c r="T728" s="66"/>
    </row>
    <row r="729" spans="16:20" s="3" customFormat="1" x14ac:dyDescent="0.35">
      <c r="P729" s="80"/>
      <c r="R729" s="66"/>
      <c r="S729" s="66"/>
      <c r="T729" s="66"/>
    </row>
    <row r="730" spans="16:20" s="3" customFormat="1" x14ac:dyDescent="0.35">
      <c r="P730" s="80"/>
      <c r="R730" s="66"/>
      <c r="S730" s="66"/>
      <c r="T730" s="66"/>
    </row>
    <row r="731" spans="16:20" s="3" customFormat="1" x14ac:dyDescent="0.35">
      <c r="P731" s="80"/>
      <c r="R731" s="66"/>
      <c r="S731" s="66"/>
      <c r="T731" s="66"/>
    </row>
    <row r="732" spans="16:20" s="3" customFormat="1" x14ac:dyDescent="0.35">
      <c r="P732" s="80"/>
      <c r="R732" s="66"/>
      <c r="S732" s="66"/>
      <c r="T732" s="66"/>
    </row>
    <row r="733" spans="16:20" s="3" customFormat="1" x14ac:dyDescent="0.35">
      <c r="P733" s="80"/>
      <c r="R733" s="66"/>
      <c r="S733" s="66"/>
      <c r="T733" s="66"/>
    </row>
    <row r="734" spans="16:20" s="3" customFormat="1" x14ac:dyDescent="0.35">
      <c r="P734" s="80"/>
      <c r="R734" s="66"/>
      <c r="S734" s="66"/>
      <c r="T734" s="66"/>
    </row>
    <row r="735" spans="16:20" s="3" customFormat="1" x14ac:dyDescent="0.35">
      <c r="P735" s="80"/>
      <c r="R735" s="66"/>
      <c r="S735" s="66"/>
      <c r="T735" s="66"/>
    </row>
    <row r="736" spans="16:20" s="3" customFormat="1" x14ac:dyDescent="0.35">
      <c r="P736" s="80"/>
      <c r="R736" s="66"/>
      <c r="S736" s="66"/>
      <c r="T736" s="66"/>
    </row>
    <row r="737" spans="16:20" s="3" customFormat="1" x14ac:dyDescent="0.35">
      <c r="P737" s="80"/>
      <c r="R737" s="66"/>
      <c r="S737" s="66"/>
      <c r="T737" s="66"/>
    </row>
    <row r="738" spans="16:20" s="3" customFormat="1" x14ac:dyDescent="0.35">
      <c r="P738" s="80"/>
      <c r="R738" s="66"/>
      <c r="S738" s="66"/>
      <c r="T738" s="66"/>
    </row>
    <row r="739" spans="16:20" s="3" customFormat="1" x14ac:dyDescent="0.35">
      <c r="P739" s="80"/>
      <c r="R739" s="66"/>
      <c r="S739" s="66"/>
      <c r="T739" s="66"/>
    </row>
    <row r="740" spans="16:20" s="3" customFormat="1" x14ac:dyDescent="0.35">
      <c r="P740" s="80"/>
      <c r="R740" s="66"/>
      <c r="S740" s="66"/>
      <c r="T740" s="66"/>
    </row>
    <row r="741" spans="16:20" s="3" customFormat="1" x14ac:dyDescent="0.35">
      <c r="P741" s="80"/>
      <c r="R741" s="66"/>
      <c r="S741" s="66"/>
      <c r="T741" s="66"/>
    </row>
    <row r="742" spans="16:20" s="3" customFormat="1" x14ac:dyDescent="0.35">
      <c r="P742" s="80"/>
      <c r="R742" s="66"/>
      <c r="S742" s="66"/>
      <c r="T742" s="66"/>
    </row>
    <row r="743" spans="16:20" s="3" customFormat="1" x14ac:dyDescent="0.35">
      <c r="P743" s="80"/>
      <c r="R743" s="66"/>
      <c r="S743" s="66"/>
      <c r="T743" s="66"/>
    </row>
    <row r="744" spans="16:20" s="3" customFormat="1" x14ac:dyDescent="0.35">
      <c r="P744" s="80"/>
      <c r="R744" s="66"/>
      <c r="S744" s="66"/>
      <c r="T744" s="66"/>
    </row>
    <row r="745" spans="16:20" s="3" customFormat="1" x14ac:dyDescent="0.35">
      <c r="P745" s="80"/>
      <c r="R745" s="66"/>
      <c r="S745" s="66"/>
      <c r="T745" s="66"/>
    </row>
    <row r="746" spans="16:20" s="3" customFormat="1" x14ac:dyDescent="0.35">
      <c r="P746" s="80"/>
      <c r="R746" s="66"/>
      <c r="S746" s="66"/>
      <c r="T746" s="66"/>
    </row>
    <row r="747" spans="16:20" s="3" customFormat="1" x14ac:dyDescent="0.35">
      <c r="P747" s="80"/>
      <c r="R747" s="66"/>
      <c r="S747" s="66"/>
      <c r="T747" s="66"/>
    </row>
    <row r="748" spans="16:20" s="3" customFormat="1" x14ac:dyDescent="0.35">
      <c r="P748" s="80"/>
      <c r="R748" s="66"/>
      <c r="S748" s="66"/>
      <c r="T748" s="66"/>
    </row>
    <row r="749" spans="16:20" s="3" customFormat="1" x14ac:dyDescent="0.35">
      <c r="P749" s="80"/>
      <c r="R749" s="66"/>
      <c r="S749" s="66"/>
      <c r="T749" s="66"/>
    </row>
    <row r="750" spans="16:20" s="3" customFormat="1" x14ac:dyDescent="0.35">
      <c r="P750" s="80"/>
      <c r="R750" s="66"/>
      <c r="S750" s="66"/>
      <c r="T750" s="66"/>
    </row>
    <row r="751" spans="16:20" s="3" customFormat="1" x14ac:dyDescent="0.35">
      <c r="P751" s="80"/>
      <c r="R751" s="66"/>
      <c r="S751" s="66"/>
      <c r="T751" s="66"/>
    </row>
    <row r="752" spans="16:20" s="3" customFormat="1" x14ac:dyDescent="0.35">
      <c r="P752" s="80"/>
      <c r="R752" s="66"/>
      <c r="S752" s="66"/>
      <c r="T752" s="66"/>
    </row>
    <row r="753" spans="16:20" s="3" customFormat="1" x14ac:dyDescent="0.35">
      <c r="P753" s="80"/>
      <c r="R753" s="66"/>
      <c r="S753" s="66"/>
      <c r="T753" s="66"/>
    </row>
    <row r="754" spans="16:20" s="3" customFormat="1" x14ac:dyDescent="0.35">
      <c r="P754" s="80"/>
      <c r="R754" s="66"/>
      <c r="S754" s="66"/>
      <c r="T754" s="66"/>
    </row>
    <row r="755" spans="16:20" s="3" customFormat="1" x14ac:dyDescent="0.35">
      <c r="P755" s="80"/>
      <c r="R755" s="66"/>
      <c r="S755" s="66"/>
      <c r="T755" s="66"/>
    </row>
    <row r="756" spans="16:20" s="3" customFormat="1" x14ac:dyDescent="0.35">
      <c r="P756" s="80"/>
      <c r="R756" s="66"/>
      <c r="S756" s="66"/>
      <c r="T756" s="66"/>
    </row>
    <row r="757" spans="16:20" s="3" customFormat="1" x14ac:dyDescent="0.35">
      <c r="P757" s="80"/>
      <c r="R757" s="66"/>
      <c r="S757" s="66"/>
      <c r="T757" s="66"/>
    </row>
    <row r="758" spans="16:20" s="3" customFormat="1" x14ac:dyDescent="0.35">
      <c r="P758" s="80"/>
      <c r="R758" s="66"/>
      <c r="S758" s="66"/>
      <c r="T758" s="66"/>
    </row>
    <row r="759" spans="16:20" s="3" customFormat="1" x14ac:dyDescent="0.35">
      <c r="P759" s="80"/>
      <c r="R759" s="66"/>
      <c r="S759" s="66"/>
      <c r="T759" s="66"/>
    </row>
    <row r="760" spans="16:20" s="3" customFormat="1" x14ac:dyDescent="0.35">
      <c r="P760" s="80"/>
      <c r="R760" s="66"/>
      <c r="S760" s="66"/>
      <c r="T760" s="66"/>
    </row>
    <row r="761" spans="16:20" s="3" customFormat="1" x14ac:dyDescent="0.35">
      <c r="P761" s="80"/>
      <c r="R761" s="66"/>
      <c r="S761" s="66"/>
      <c r="T761" s="66"/>
    </row>
    <row r="762" spans="16:20" s="3" customFormat="1" x14ac:dyDescent="0.35">
      <c r="P762" s="80"/>
      <c r="R762" s="66"/>
      <c r="S762" s="66"/>
      <c r="T762" s="66"/>
    </row>
    <row r="763" spans="16:20" s="3" customFormat="1" x14ac:dyDescent="0.35">
      <c r="P763" s="80"/>
      <c r="R763" s="66"/>
      <c r="S763" s="66"/>
      <c r="T763" s="66"/>
    </row>
    <row r="764" spans="16:20" s="3" customFormat="1" x14ac:dyDescent="0.35">
      <c r="P764" s="80"/>
      <c r="R764" s="66"/>
      <c r="S764" s="66"/>
      <c r="T764" s="66"/>
    </row>
    <row r="765" spans="16:20" s="3" customFormat="1" x14ac:dyDescent="0.35">
      <c r="P765" s="80"/>
      <c r="R765" s="66"/>
      <c r="S765" s="66"/>
      <c r="T765" s="66"/>
    </row>
    <row r="766" spans="16:20" s="3" customFormat="1" x14ac:dyDescent="0.35">
      <c r="P766" s="80"/>
      <c r="R766" s="66"/>
      <c r="S766" s="66"/>
      <c r="T766" s="66"/>
    </row>
    <row r="767" spans="16:20" s="3" customFormat="1" x14ac:dyDescent="0.35">
      <c r="P767" s="80"/>
      <c r="R767" s="66"/>
      <c r="S767" s="66"/>
      <c r="T767" s="66"/>
    </row>
    <row r="768" spans="16:20" s="3" customFormat="1" x14ac:dyDescent="0.35">
      <c r="P768" s="80"/>
      <c r="R768" s="66"/>
      <c r="S768" s="66"/>
      <c r="T768" s="66"/>
    </row>
    <row r="769" spans="16:20" s="3" customFormat="1" x14ac:dyDescent="0.35">
      <c r="P769" s="80"/>
      <c r="R769" s="66"/>
      <c r="S769" s="66"/>
      <c r="T769" s="66"/>
    </row>
    <row r="770" spans="16:20" s="3" customFormat="1" x14ac:dyDescent="0.35">
      <c r="P770" s="80"/>
      <c r="R770" s="66"/>
      <c r="S770" s="66"/>
      <c r="T770" s="66"/>
    </row>
    <row r="771" spans="16:20" s="3" customFormat="1" x14ac:dyDescent="0.35">
      <c r="P771" s="80"/>
      <c r="R771" s="66"/>
      <c r="S771" s="66"/>
      <c r="T771" s="66"/>
    </row>
    <row r="772" spans="16:20" s="3" customFormat="1" x14ac:dyDescent="0.35">
      <c r="P772" s="80"/>
      <c r="R772" s="66"/>
      <c r="S772" s="66"/>
      <c r="T772" s="66"/>
    </row>
    <row r="773" spans="16:20" s="3" customFormat="1" x14ac:dyDescent="0.35">
      <c r="P773" s="80"/>
      <c r="R773" s="66"/>
      <c r="S773" s="66"/>
      <c r="T773" s="66"/>
    </row>
    <row r="774" spans="16:20" s="3" customFormat="1" x14ac:dyDescent="0.35">
      <c r="P774" s="80"/>
      <c r="R774" s="66"/>
      <c r="S774" s="66"/>
      <c r="T774" s="66"/>
    </row>
    <row r="775" spans="16:20" s="3" customFormat="1" x14ac:dyDescent="0.35">
      <c r="P775" s="80"/>
      <c r="R775" s="66"/>
      <c r="S775" s="66"/>
      <c r="T775" s="66"/>
    </row>
    <row r="776" spans="16:20" s="3" customFormat="1" x14ac:dyDescent="0.35">
      <c r="P776" s="80"/>
      <c r="R776" s="66"/>
      <c r="S776" s="66"/>
      <c r="T776" s="66"/>
    </row>
    <row r="777" spans="16:20" s="3" customFormat="1" x14ac:dyDescent="0.35">
      <c r="P777" s="80"/>
      <c r="R777" s="66"/>
      <c r="S777" s="66"/>
      <c r="T777" s="66"/>
    </row>
    <row r="778" spans="16:20" s="3" customFormat="1" x14ac:dyDescent="0.35">
      <c r="P778" s="80"/>
      <c r="R778" s="66"/>
      <c r="S778" s="66"/>
      <c r="T778" s="66"/>
    </row>
    <row r="779" spans="16:20" s="3" customFormat="1" x14ac:dyDescent="0.35">
      <c r="P779" s="80"/>
      <c r="R779" s="66"/>
      <c r="S779" s="66"/>
      <c r="T779" s="66"/>
    </row>
    <row r="780" spans="16:20" s="3" customFormat="1" x14ac:dyDescent="0.35">
      <c r="P780" s="80"/>
      <c r="R780" s="66"/>
      <c r="S780" s="66"/>
      <c r="T780" s="66"/>
    </row>
    <row r="781" spans="16:20" s="3" customFormat="1" x14ac:dyDescent="0.35">
      <c r="P781" s="80"/>
      <c r="R781" s="66"/>
      <c r="S781" s="66"/>
      <c r="T781" s="66"/>
    </row>
    <row r="782" spans="16:20" s="3" customFormat="1" x14ac:dyDescent="0.35">
      <c r="P782" s="80"/>
      <c r="R782" s="66"/>
      <c r="S782" s="66"/>
      <c r="T782" s="66"/>
    </row>
    <row r="783" spans="16:20" s="3" customFormat="1" x14ac:dyDescent="0.35">
      <c r="P783" s="80"/>
      <c r="R783" s="66"/>
      <c r="S783" s="66"/>
      <c r="T783" s="66"/>
    </row>
    <row r="784" spans="16:20" s="3" customFormat="1" x14ac:dyDescent="0.35">
      <c r="P784" s="80"/>
      <c r="R784" s="66"/>
      <c r="S784" s="66"/>
      <c r="T784" s="66"/>
    </row>
    <row r="785" spans="16:20" s="3" customFormat="1" x14ac:dyDescent="0.35">
      <c r="P785" s="80"/>
      <c r="R785" s="66"/>
      <c r="S785" s="66"/>
      <c r="T785" s="66"/>
    </row>
    <row r="786" spans="16:20" s="3" customFormat="1" x14ac:dyDescent="0.35">
      <c r="P786" s="80"/>
      <c r="R786" s="66"/>
      <c r="S786" s="66"/>
      <c r="T786" s="66"/>
    </row>
    <row r="787" spans="16:20" s="3" customFormat="1" x14ac:dyDescent="0.35">
      <c r="P787" s="80"/>
      <c r="R787" s="66"/>
      <c r="S787" s="66"/>
      <c r="T787" s="66"/>
    </row>
    <row r="788" spans="16:20" s="3" customFormat="1" x14ac:dyDescent="0.35">
      <c r="P788" s="80"/>
      <c r="R788" s="66"/>
      <c r="S788" s="66"/>
      <c r="T788" s="66"/>
    </row>
    <row r="789" spans="16:20" s="3" customFormat="1" x14ac:dyDescent="0.35">
      <c r="P789" s="80"/>
      <c r="R789" s="66"/>
      <c r="S789" s="66"/>
      <c r="T789" s="66"/>
    </row>
    <row r="790" spans="16:20" s="3" customFormat="1" x14ac:dyDescent="0.35">
      <c r="P790" s="80"/>
      <c r="R790" s="66"/>
      <c r="S790" s="66"/>
      <c r="T790" s="66"/>
    </row>
    <row r="791" spans="16:20" s="3" customFormat="1" x14ac:dyDescent="0.35">
      <c r="P791" s="80"/>
      <c r="R791" s="66"/>
      <c r="S791" s="66"/>
      <c r="T791" s="66"/>
    </row>
    <row r="792" spans="16:20" s="3" customFormat="1" x14ac:dyDescent="0.35">
      <c r="P792" s="80"/>
      <c r="R792" s="66"/>
      <c r="S792" s="66"/>
      <c r="T792" s="66"/>
    </row>
    <row r="793" spans="16:20" s="3" customFormat="1" x14ac:dyDescent="0.35">
      <c r="P793" s="80"/>
      <c r="R793" s="66"/>
      <c r="S793" s="66"/>
      <c r="T793" s="66"/>
    </row>
    <row r="794" spans="16:20" s="3" customFormat="1" x14ac:dyDescent="0.35">
      <c r="P794" s="80"/>
      <c r="R794" s="66"/>
      <c r="S794" s="66"/>
      <c r="T794" s="66"/>
    </row>
    <row r="795" spans="16:20" s="3" customFormat="1" x14ac:dyDescent="0.35">
      <c r="P795" s="80"/>
      <c r="R795" s="66"/>
      <c r="S795" s="66"/>
      <c r="T795" s="66"/>
    </row>
    <row r="796" spans="16:20" s="3" customFormat="1" x14ac:dyDescent="0.35">
      <c r="P796" s="80"/>
      <c r="R796" s="66"/>
      <c r="S796" s="66"/>
      <c r="T796" s="66"/>
    </row>
    <row r="797" spans="16:20" s="3" customFormat="1" x14ac:dyDescent="0.35">
      <c r="P797" s="80"/>
      <c r="R797" s="66"/>
      <c r="S797" s="66"/>
      <c r="T797" s="66"/>
    </row>
    <row r="798" spans="16:20" s="3" customFormat="1" x14ac:dyDescent="0.35">
      <c r="P798" s="80"/>
      <c r="R798" s="66"/>
      <c r="S798" s="66"/>
      <c r="T798" s="66"/>
    </row>
    <row r="799" spans="16:20" s="3" customFormat="1" x14ac:dyDescent="0.35">
      <c r="P799" s="80"/>
      <c r="R799" s="66"/>
      <c r="S799" s="66"/>
      <c r="T799" s="66"/>
    </row>
    <row r="800" spans="16:20" s="3" customFormat="1" x14ac:dyDescent="0.35">
      <c r="P800" s="80"/>
      <c r="R800" s="66"/>
      <c r="S800" s="66"/>
      <c r="T800" s="66"/>
    </row>
    <row r="801" spans="16:20" s="3" customFormat="1" x14ac:dyDescent="0.35">
      <c r="P801" s="80"/>
      <c r="R801" s="66"/>
      <c r="S801" s="66"/>
      <c r="T801" s="66"/>
    </row>
    <row r="802" spans="16:20" s="3" customFormat="1" x14ac:dyDescent="0.35">
      <c r="P802" s="80"/>
      <c r="R802" s="66"/>
      <c r="S802" s="66"/>
      <c r="T802" s="66"/>
    </row>
    <row r="803" spans="16:20" s="3" customFormat="1" x14ac:dyDescent="0.35">
      <c r="P803" s="80"/>
      <c r="R803" s="66"/>
      <c r="S803" s="66"/>
      <c r="T803" s="66"/>
    </row>
    <row r="804" spans="16:20" s="3" customFormat="1" x14ac:dyDescent="0.35">
      <c r="P804" s="80"/>
      <c r="R804" s="66"/>
      <c r="S804" s="66"/>
      <c r="T804" s="66"/>
    </row>
    <row r="805" spans="16:20" s="3" customFormat="1" x14ac:dyDescent="0.35">
      <c r="P805" s="80"/>
      <c r="R805" s="66"/>
      <c r="S805" s="66"/>
      <c r="T805" s="66"/>
    </row>
    <row r="806" spans="16:20" s="3" customFormat="1" x14ac:dyDescent="0.35">
      <c r="P806" s="80"/>
      <c r="R806" s="66"/>
      <c r="S806" s="66"/>
      <c r="T806" s="66"/>
    </row>
    <row r="807" spans="16:20" s="3" customFormat="1" x14ac:dyDescent="0.35">
      <c r="P807" s="80"/>
      <c r="R807" s="66"/>
      <c r="S807" s="66"/>
      <c r="T807" s="66"/>
    </row>
    <row r="808" spans="16:20" s="3" customFormat="1" x14ac:dyDescent="0.35">
      <c r="P808" s="80"/>
      <c r="R808" s="66"/>
      <c r="S808" s="66"/>
      <c r="T808" s="66"/>
    </row>
    <row r="809" spans="16:20" s="3" customFormat="1" x14ac:dyDescent="0.35">
      <c r="P809" s="80"/>
      <c r="R809" s="66"/>
      <c r="S809" s="66"/>
      <c r="T809" s="66"/>
    </row>
    <row r="810" spans="16:20" s="3" customFormat="1" x14ac:dyDescent="0.35">
      <c r="P810" s="80"/>
      <c r="R810" s="66"/>
      <c r="S810" s="66"/>
      <c r="T810" s="66"/>
    </row>
    <row r="811" spans="16:20" s="3" customFormat="1" x14ac:dyDescent="0.35">
      <c r="P811" s="80"/>
      <c r="R811" s="66"/>
      <c r="S811" s="66"/>
      <c r="T811" s="66"/>
    </row>
    <row r="812" spans="16:20" s="3" customFormat="1" x14ac:dyDescent="0.35">
      <c r="P812" s="80"/>
      <c r="R812" s="66"/>
      <c r="S812" s="66"/>
      <c r="T812" s="66"/>
    </row>
    <row r="813" spans="16:20" s="3" customFormat="1" x14ac:dyDescent="0.35">
      <c r="P813" s="80"/>
      <c r="R813" s="66"/>
      <c r="S813" s="66"/>
      <c r="T813" s="66"/>
    </row>
    <row r="814" spans="16:20" s="3" customFormat="1" x14ac:dyDescent="0.35">
      <c r="P814" s="80"/>
      <c r="R814" s="66"/>
      <c r="S814" s="66"/>
      <c r="T814" s="66"/>
    </row>
    <row r="815" spans="16:20" s="3" customFormat="1" x14ac:dyDescent="0.35">
      <c r="P815" s="80"/>
      <c r="R815" s="66"/>
      <c r="S815" s="66"/>
      <c r="T815" s="66"/>
    </row>
    <row r="816" spans="16:20" s="3" customFormat="1" x14ac:dyDescent="0.35">
      <c r="P816" s="80"/>
      <c r="R816" s="66"/>
      <c r="S816" s="66"/>
      <c r="T816" s="66"/>
    </row>
    <row r="817" spans="16:20" s="3" customFormat="1" x14ac:dyDescent="0.35">
      <c r="P817" s="80"/>
      <c r="R817" s="66"/>
      <c r="S817" s="66"/>
      <c r="T817" s="66"/>
    </row>
    <row r="818" spans="16:20" s="3" customFormat="1" x14ac:dyDescent="0.35">
      <c r="P818" s="80"/>
      <c r="R818" s="66"/>
      <c r="S818" s="66"/>
      <c r="T818" s="66"/>
    </row>
    <row r="819" spans="16:20" s="3" customFormat="1" x14ac:dyDescent="0.35">
      <c r="P819" s="80"/>
      <c r="R819" s="66"/>
      <c r="S819" s="66"/>
      <c r="T819" s="66"/>
    </row>
    <row r="820" spans="16:20" s="3" customFormat="1" x14ac:dyDescent="0.35">
      <c r="P820" s="80"/>
      <c r="R820" s="66"/>
      <c r="S820" s="66"/>
      <c r="T820" s="66"/>
    </row>
    <row r="821" spans="16:20" s="3" customFormat="1" x14ac:dyDescent="0.35">
      <c r="P821" s="80"/>
      <c r="R821" s="66"/>
      <c r="S821" s="66"/>
      <c r="T821" s="66"/>
    </row>
    <row r="822" spans="16:20" s="3" customFormat="1" x14ac:dyDescent="0.35">
      <c r="P822" s="80"/>
      <c r="R822" s="66"/>
      <c r="S822" s="66"/>
      <c r="T822" s="66"/>
    </row>
    <row r="823" spans="16:20" s="3" customFormat="1" x14ac:dyDescent="0.35">
      <c r="P823" s="80"/>
      <c r="R823" s="66"/>
      <c r="S823" s="66"/>
      <c r="T823" s="66"/>
    </row>
    <row r="824" spans="16:20" s="3" customFormat="1" x14ac:dyDescent="0.35">
      <c r="P824" s="80"/>
      <c r="R824" s="66"/>
      <c r="S824" s="66"/>
      <c r="T824" s="66"/>
    </row>
    <row r="825" spans="16:20" s="3" customFormat="1" x14ac:dyDescent="0.35">
      <c r="P825" s="80"/>
      <c r="R825" s="66"/>
      <c r="S825" s="66"/>
      <c r="T825" s="66"/>
    </row>
    <row r="826" spans="16:20" s="3" customFormat="1" x14ac:dyDescent="0.35">
      <c r="P826" s="80"/>
      <c r="R826" s="66"/>
      <c r="S826" s="66"/>
      <c r="T826" s="66"/>
    </row>
    <row r="827" spans="16:20" s="3" customFormat="1" x14ac:dyDescent="0.35">
      <c r="P827" s="80"/>
      <c r="R827" s="66"/>
      <c r="S827" s="66"/>
      <c r="T827" s="66"/>
    </row>
    <row r="828" spans="16:20" s="3" customFormat="1" x14ac:dyDescent="0.35">
      <c r="P828" s="80"/>
      <c r="R828" s="66"/>
      <c r="S828" s="66"/>
      <c r="T828" s="66"/>
    </row>
    <row r="829" spans="16:20" s="3" customFormat="1" x14ac:dyDescent="0.35">
      <c r="P829" s="80"/>
      <c r="R829" s="66"/>
      <c r="S829" s="66"/>
      <c r="T829" s="66"/>
    </row>
    <row r="830" spans="16:20" s="3" customFormat="1" x14ac:dyDescent="0.35">
      <c r="P830" s="80"/>
      <c r="R830" s="66"/>
      <c r="S830" s="66"/>
      <c r="T830" s="66"/>
    </row>
    <row r="831" spans="16:20" s="3" customFormat="1" x14ac:dyDescent="0.35">
      <c r="P831" s="80"/>
      <c r="R831" s="66"/>
      <c r="S831" s="66"/>
      <c r="T831" s="66"/>
    </row>
    <row r="832" spans="16:20" s="3" customFormat="1" x14ac:dyDescent="0.35">
      <c r="P832" s="80"/>
      <c r="R832" s="66"/>
      <c r="S832" s="66"/>
      <c r="T832" s="66"/>
    </row>
    <row r="833" spans="16:20" s="3" customFormat="1" x14ac:dyDescent="0.35">
      <c r="P833" s="80"/>
      <c r="R833" s="66"/>
      <c r="S833" s="66"/>
      <c r="T833" s="66"/>
    </row>
    <row r="834" spans="16:20" s="3" customFormat="1" x14ac:dyDescent="0.35">
      <c r="P834" s="80"/>
      <c r="R834" s="66"/>
      <c r="S834" s="66"/>
      <c r="T834" s="66"/>
    </row>
    <row r="835" spans="16:20" s="3" customFormat="1" x14ac:dyDescent="0.35">
      <c r="P835" s="80"/>
      <c r="R835" s="66"/>
      <c r="S835" s="66"/>
      <c r="T835" s="66"/>
    </row>
    <row r="836" spans="16:20" s="3" customFormat="1" x14ac:dyDescent="0.35">
      <c r="P836" s="80"/>
      <c r="R836" s="66"/>
      <c r="S836" s="66"/>
      <c r="T836" s="66"/>
    </row>
    <row r="837" spans="16:20" s="3" customFormat="1" x14ac:dyDescent="0.35">
      <c r="P837" s="80"/>
      <c r="R837" s="66"/>
      <c r="S837" s="66"/>
      <c r="T837" s="66"/>
    </row>
    <row r="838" spans="16:20" s="3" customFormat="1" x14ac:dyDescent="0.35">
      <c r="P838" s="80"/>
      <c r="R838" s="66"/>
      <c r="S838" s="66"/>
      <c r="T838" s="66"/>
    </row>
    <row r="839" spans="16:20" s="3" customFormat="1" x14ac:dyDescent="0.35">
      <c r="P839" s="80"/>
      <c r="R839" s="66"/>
      <c r="S839" s="66"/>
      <c r="T839" s="66"/>
    </row>
    <row r="840" spans="16:20" s="3" customFormat="1" x14ac:dyDescent="0.35">
      <c r="P840" s="80"/>
      <c r="R840" s="66"/>
      <c r="S840" s="66"/>
      <c r="T840" s="66"/>
    </row>
    <row r="841" spans="16:20" s="3" customFormat="1" x14ac:dyDescent="0.35">
      <c r="P841" s="80"/>
      <c r="R841" s="66"/>
      <c r="S841" s="66"/>
      <c r="T841" s="66"/>
    </row>
    <row r="842" spans="16:20" s="3" customFormat="1" x14ac:dyDescent="0.35">
      <c r="P842" s="80"/>
      <c r="R842" s="66"/>
      <c r="S842" s="66"/>
      <c r="T842" s="66"/>
    </row>
    <row r="843" spans="16:20" s="3" customFormat="1" x14ac:dyDescent="0.35">
      <c r="P843" s="80"/>
      <c r="R843" s="66"/>
      <c r="S843" s="66"/>
      <c r="T843" s="66"/>
    </row>
    <row r="844" spans="16:20" s="3" customFormat="1" x14ac:dyDescent="0.35">
      <c r="P844" s="80"/>
      <c r="R844" s="66"/>
      <c r="S844" s="66"/>
      <c r="T844" s="66"/>
    </row>
    <row r="845" spans="16:20" s="3" customFormat="1" x14ac:dyDescent="0.35">
      <c r="P845" s="80"/>
      <c r="R845" s="66"/>
      <c r="S845" s="66"/>
      <c r="T845" s="66"/>
    </row>
    <row r="846" spans="16:20" s="3" customFormat="1" x14ac:dyDescent="0.35">
      <c r="P846" s="80"/>
      <c r="R846" s="66"/>
      <c r="S846" s="66"/>
      <c r="T846" s="66"/>
    </row>
    <row r="847" spans="16:20" s="3" customFormat="1" x14ac:dyDescent="0.35">
      <c r="P847" s="80"/>
      <c r="R847" s="66"/>
      <c r="S847" s="66"/>
      <c r="T847" s="66"/>
    </row>
    <row r="848" spans="16:20" s="3" customFormat="1" x14ac:dyDescent="0.35">
      <c r="P848" s="80"/>
      <c r="R848" s="66"/>
      <c r="S848" s="66"/>
      <c r="T848" s="66"/>
    </row>
    <row r="849" spans="16:20" s="3" customFormat="1" x14ac:dyDescent="0.35">
      <c r="P849" s="80"/>
      <c r="R849" s="66"/>
      <c r="S849" s="66"/>
      <c r="T849" s="66"/>
    </row>
    <row r="850" spans="16:20" s="3" customFormat="1" x14ac:dyDescent="0.35">
      <c r="P850" s="80"/>
      <c r="R850" s="66"/>
      <c r="S850" s="66"/>
      <c r="T850" s="66"/>
    </row>
    <row r="851" spans="16:20" s="3" customFormat="1" x14ac:dyDescent="0.35">
      <c r="P851" s="80"/>
      <c r="R851" s="66"/>
      <c r="S851" s="66"/>
      <c r="T851" s="66"/>
    </row>
    <row r="852" spans="16:20" s="3" customFormat="1" x14ac:dyDescent="0.35">
      <c r="P852" s="80"/>
      <c r="R852" s="66"/>
      <c r="S852" s="66"/>
      <c r="T852" s="66"/>
    </row>
    <row r="853" spans="16:20" s="3" customFormat="1" x14ac:dyDescent="0.35">
      <c r="P853" s="80"/>
      <c r="R853" s="66"/>
      <c r="S853" s="66"/>
      <c r="T853" s="66"/>
    </row>
    <row r="854" spans="16:20" s="3" customFormat="1" x14ac:dyDescent="0.35">
      <c r="P854" s="80"/>
      <c r="R854" s="66"/>
      <c r="S854" s="66"/>
      <c r="T854" s="66"/>
    </row>
    <row r="855" spans="16:20" s="3" customFormat="1" x14ac:dyDescent="0.35">
      <c r="P855" s="80"/>
      <c r="R855" s="66"/>
      <c r="S855" s="66"/>
      <c r="T855" s="66"/>
    </row>
    <row r="856" spans="16:20" s="3" customFormat="1" x14ac:dyDescent="0.35">
      <c r="P856" s="80"/>
      <c r="R856" s="66"/>
      <c r="S856" s="66"/>
      <c r="T856" s="66"/>
    </row>
    <row r="857" spans="16:20" s="3" customFormat="1" x14ac:dyDescent="0.35">
      <c r="P857" s="80"/>
      <c r="R857" s="66"/>
      <c r="S857" s="66"/>
      <c r="T857" s="66"/>
    </row>
    <row r="858" spans="16:20" s="3" customFormat="1" x14ac:dyDescent="0.35">
      <c r="P858" s="80"/>
      <c r="R858" s="66"/>
      <c r="S858" s="66"/>
      <c r="T858" s="66"/>
    </row>
    <row r="859" spans="16:20" s="3" customFormat="1" x14ac:dyDescent="0.35">
      <c r="P859" s="80"/>
      <c r="R859" s="66"/>
      <c r="S859" s="66"/>
      <c r="T859" s="66"/>
    </row>
    <row r="860" spans="16:20" s="3" customFormat="1" x14ac:dyDescent="0.35">
      <c r="P860" s="80"/>
      <c r="R860" s="66"/>
      <c r="S860" s="66"/>
      <c r="T860" s="66"/>
    </row>
    <row r="861" spans="16:20" s="3" customFormat="1" x14ac:dyDescent="0.35">
      <c r="P861" s="80"/>
      <c r="R861" s="66"/>
      <c r="S861" s="66"/>
      <c r="T861" s="66"/>
    </row>
    <row r="862" spans="16:20" s="3" customFormat="1" x14ac:dyDescent="0.35">
      <c r="P862" s="80"/>
      <c r="R862" s="66"/>
      <c r="S862" s="66"/>
      <c r="T862" s="66"/>
    </row>
    <row r="863" spans="16:20" s="3" customFormat="1" x14ac:dyDescent="0.35">
      <c r="P863" s="80"/>
      <c r="R863" s="66"/>
      <c r="S863" s="66"/>
      <c r="T863" s="66"/>
    </row>
    <row r="864" spans="16:20" s="3" customFormat="1" x14ac:dyDescent="0.35">
      <c r="P864" s="80"/>
      <c r="R864" s="66"/>
      <c r="S864" s="66"/>
      <c r="T864" s="66"/>
    </row>
    <row r="865" spans="16:20" s="3" customFormat="1" x14ac:dyDescent="0.35">
      <c r="P865" s="80"/>
      <c r="R865" s="66"/>
      <c r="S865" s="66"/>
      <c r="T865" s="66"/>
    </row>
    <row r="866" spans="16:20" s="3" customFormat="1" x14ac:dyDescent="0.35">
      <c r="P866" s="80"/>
      <c r="R866" s="66"/>
      <c r="S866" s="66"/>
      <c r="T866" s="66"/>
    </row>
    <row r="867" spans="16:20" s="3" customFormat="1" x14ac:dyDescent="0.35">
      <c r="P867" s="80"/>
      <c r="R867" s="66"/>
      <c r="S867" s="66"/>
      <c r="T867" s="66"/>
    </row>
    <row r="868" spans="16:20" s="3" customFormat="1" x14ac:dyDescent="0.35">
      <c r="P868" s="80"/>
      <c r="R868" s="66"/>
      <c r="S868" s="66"/>
      <c r="T868" s="66"/>
    </row>
    <row r="869" spans="16:20" s="3" customFormat="1" x14ac:dyDescent="0.35">
      <c r="P869" s="80"/>
      <c r="R869" s="66"/>
      <c r="S869" s="66"/>
      <c r="T869" s="66"/>
    </row>
    <row r="870" spans="16:20" s="3" customFormat="1" x14ac:dyDescent="0.35">
      <c r="P870" s="80"/>
      <c r="R870" s="66"/>
      <c r="S870" s="66"/>
      <c r="T870" s="66"/>
    </row>
    <row r="871" spans="16:20" s="3" customFormat="1" x14ac:dyDescent="0.35">
      <c r="P871" s="80"/>
      <c r="R871" s="66"/>
      <c r="S871" s="66"/>
      <c r="T871" s="66"/>
    </row>
    <row r="872" spans="16:20" s="3" customFormat="1" x14ac:dyDescent="0.35">
      <c r="P872" s="80"/>
      <c r="R872" s="66"/>
      <c r="S872" s="66"/>
      <c r="T872" s="66"/>
    </row>
    <row r="873" spans="16:20" s="3" customFormat="1" x14ac:dyDescent="0.35">
      <c r="P873" s="80"/>
      <c r="R873" s="66"/>
      <c r="S873" s="66"/>
      <c r="T873" s="66"/>
    </row>
    <row r="874" spans="16:20" s="3" customFormat="1" x14ac:dyDescent="0.35">
      <c r="P874" s="80"/>
      <c r="R874" s="66"/>
      <c r="S874" s="66"/>
      <c r="T874" s="66"/>
    </row>
    <row r="875" spans="16:20" s="3" customFormat="1" x14ac:dyDescent="0.35">
      <c r="P875" s="80"/>
      <c r="R875" s="66"/>
      <c r="S875" s="66"/>
      <c r="T875" s="66"/>
    </row>
    <row r="876" spans="16:20" s="3" customFormat="1" x14ac:dyDescent="0.35">
      <c r="P876" s="80"/>
      <c r="R876" s="66"/>
      <c r="S876" s="66"/>
      <c r="T876" s="66"/>
    </row>
    <row r="877" spans="16:20" s="3" customFormat="1" x14ac:dyDescent="0.35">
      <c r="P877" s="80"/>
      <c r="R877" s="66"/>
      <c r="S877" s="66"/>
      <c r="T877" s="66"/>
    </row>
    <row r="878" spans="16:20" s="3" customFormat="1" x14ac:dyDescent="0.35">
      <c r="P878" s="80"/>
      <c r="R878" s="66"/>
      <c r="S878" s="66"/>
      <c r="T878" s="66"/>
    </row>
    <row r="879" spans="16:20" s="3" customFormat="1" x14ac:dyDescent="0.35">
      <c r="P879" s="80"/>
      <c r="R879" s="66"/>
      <c r="S879" s="66"/>
      <c r="T879" s="66"/>
    </row>
    <row r="880" spans="16:20" s="3" customFormat="1" x14ac:dyDescent="0.35">
      <c r="P880" s="80"/>
      <c r="R880" s="66"/>
      <c r="S880" s="66"/>
      <c r="T880" s="66"/>
    </row>
    <row r="881" spans="16:20" s="3" customFormat="1" x14ac:dyDescent="0.35">
      <c r="P881" s="80"/>
      <c r="R881" s="66"/>
      <c r="S881" s="66"/>
      <c r="T881" s="66"/>
    </row>
    <row r="882" spans="16:20" s="3" customFormat="1" x14ac:dyDescent="0.35">
      <c r="P882" s="80"/>
      <c r="R882" s="66"/>
      <c r="S882" s="66"/>
      <c r="T882" s="66"/>
    </row>
    <row r="883" spans="16:20" s="3" customFormat="1" x14ac:dyDescent="0.35">
      <c r="P883" s="80"/>
      <c r="R883" s="66"/>
      <c r="S883" s="66"/>
      <c r="T883" s="66"/>
    </row>
    <row r="884" spans="16:20" s="3" customFormat="1" x14ac:dyDescent="0.35">
      <c r="P884" s="80"/>
      <c r="R884" s="66"/>
      <c r="S884" s="66"/>
      <c r="T884" s="66"/>
    </row>
    <row r="885" spans="16:20" s="3" customFormat="1" x14ac:dyDescent="0.35">
      <c r="P885" s="80"/>
      <c r="R885" s="66"/>
      <c r="S885" s="66"/>
      <c r="T885" s="66"/>
    </row>
    <row r="886" spans="16:20" s="3" customFormat="1" x14ac:dyDescent="0.35">
      <c r="P886" s="80"/>
      <c r="R886" s="66"/>
      <c r="S886" s="66"/>
      <c r="T886" s="66"/>
    </row>
    <row r="887" spans="16:20" s="3" customFormat="1" x14ac:dyDescent="0.35">
      <c r="P887" s="80"/>
      <c r="R887" s="66"/>
      <c r="S887" s="66"/>
      <c r="T887" s="66"/>
    </row>
    <row r="888" spans="16:20" s="3" customFormat="1" x14ac:dyDescent="0.35">
      <c r="P888" s="80"/>
      <c r="R888" s="66"/>
      <c r="S888" s="66"/>
      <c r="T888" s="66"/>
    </row>
    <row r="889" spans="16:20" s="3" customFormat="1" x14ac:dyDescent="0.35">
      <c r="P889" s="80"/>
      <c r="R889" s="66"/>
      <c r="S889" s="66"/>
      <c r="T889" s="66"/>
    </row>
    <row r="890" spans="16:20" s="3" customFormat="1" x14ac:dyDescent="0.35">
      <c r="P890" s="80"/>
      <c r="R890" s="66"/>
      <c r="S890" s="66"/>
      <c r="T890" s="66"/>
    </row>
    <row r="891" spans="16:20" s="3" customFormat="1" x14ac:dyDescent="0.35">
      <c r="P891" s="80"/>
      <c r="R891" s="66"/>
      <c r="S891" s="66"/>
      <c r="T891" s="66"/>
    </row>
    <row r="892" spans="16:20" s="3" customFormat="1" x14ac:dyDescent="0.35">
      <c r="P892" s="80"/>
      <c r="R892" s="66"/>
      <c r="S892" s="66"/>
      <c r="T892" s="66"/>
    </row>
    <row r="893" spans="16:20" s="3" customFormat="1" x14ac:dyDescent="0.35">
      <c r="P893" s="80"/>
      <c r="R893" s="66"/>
      <c r="S893" s="66"/>
      <c r="T893" s="66"/>
    </row>
    <row r="894" spans="16:20" s="3" customFormat="1" x14ac:dyDescent="0.35">
      <c r="P894" s="80"/>
      <c r="R894" s="66"/>
      <c r="S894" s="66"/>
      <c r="T894" s="66"/>
    </row>
    <row r="895" spans="16:20" s="3" customFormat="1" x14ac:dyDescent="0.35">
      <c r="P895" s="80"/>
      <c r="R895" s="66"/>
      <c r="S895" s="66"/>
      <c r="T895" s="66"/>
    </row>
    <row r="896" spans="16:20" s="3" customFormat="1" x14ac:dyDescent="0.35">
      <c r="P896" s="80"/>
      <c r="R896" s="66"/>
      <c r="S896" s="66"/>
      <c r="T896" s="66"/>
    </row>
    <row r="897" spans="16:20" s="3" customFormat="1" x14ac:dyDescent="0.35">
      <c r="P897" s="80"/>
      <c r="R897" s="66"/>
      <c r="S897" s="66"/>
      <c r="T897" s="66"/>
    </row>
    <row r="898" spans="16:20" s="3" customFormat="1" x14ac:dyDescent="0.35">
      <c r="P898" s="80"/>
      <c r="R898" s="66"/>
      <c r="S898" s="66"/>
      <c r="T898" s="66"/>
    </row>
    <row r="899" spans="16:20" s="3" customFormat="1" x14ac:dyDescent="0.35">
      <c r="P899" s="80"/>
      <c r="R899" s="66"/>
      <c r="S899" s="66"/>
      <c r="T899" s="66"/>
    </row>
    <row r="900" spans="16:20" s="3" customFormat="1" x14ac:dyDescent="0.35">
      <c r="P900" s="80"/>
      <c r="R900" s="66"/>
      <c r="S900" s="66"/>
      <c r="T900" s="66"/>
    </row>
    <row r="901" spans="16:20" s="3" customFormat="1" x14ac:dyDescent="0.35">
      <c r="P901" s="80"/>
      <c r="R901" s="66"/>
      <c r="S901" s="66"/>
      <c r="T901" s="66"/>
    </row>
    <row r="902" spans="16:20" s="3" customFormat="1" x14ac:dyDescent="0.35">
      <c r="P902" s="80"/>
      <c r="R902" s="66"/>
      <c r="S902" s="66"/>
      <c r="T902" s="66"/>
    </row>
    <row r="903" spans="16:20" s="3" customFormat="1" x14ac:dyDescent="0.35">
      <c r="P903" s="80"/>
      <c r="R903" s="66"/>
      <c r="S903" s="66"/>
      <c r="T903" s="66"/>
    </row>
    <row r="904" spans="16:20" s="3" customFormat="1" x14ac:dyDescent="0.35">
      <c r="P904" s="80"/>
      <c r="R904" s="66"/>
      <c r="S904" s="66"/>
      <c r="T904" s="66"/>
    </row>
    <row r="905" spans="16:20" s="3" customFormat="1" x14ac:dyDescent="0.35">
      <c r="P905" s="80"/>
      <c r="R905" s="66"/>
      <c r="S905" s="66"/>
      <c r="T905" s="66"/>
    </row>
    <row r="906" spans="16:20" s="3" customFormat="1" x14ac:dyDescent="0.35">
      <c r="P906" s="80"/>
      <c r="R906" s="66"/>
      <c r="S906" s="66"/>
      <c r="T906" s="66"/>
    </row>
    <row r="907" spans="16:20" s="3" customFormat="1" x14ac:dyDescent="0.35">
      <c r="P907" s="80"/>
      <c r="R907" s="66"/>
      <c r="S907" s="66"/>
      <c r="T907" s="66"/>
    </row>
    <row r="908" spans="16:20" s="3" customFormat="1" x14ac:dyDescent="0.35">
      <c r="P908" s="80"/>
      <c r="R908" s="66"/>
      <c r="S908" s="66"/>
      <c r="T908" s="66"/>
    </row>
    <row r="909" spans="16:20" s="3" customFormat="1" x14ac:dyDescent="0.35">
      <c r="P909" s="80"/>
      <c r="R909" s="66"/>
      <c r="S909" s="66"/>
      <c r="T909" s="66"/>
    </row>
    <row r="910" spans="16:20" s="3" customFormat="1" x14ac:dyDescent="0.35">
      <c r="P910" s="80"/>
      <c r="R910" s="66"/>
      <c r="S910" s="66"/>
      <c r="T910" s="66"/>
    </row>
    <row r="911" spans="16:20" s="3" customFormat="1" x14ac:dyDescent="0.35">
      <c r="P911" s="80"/>
      <c r="R911" s="66"/>
      <c r="S911" s="66"/>
      <c r="T911" s="66"/>
    </row>
    <row r="912" spans="16:20" s="3" customFormat="1" x14ac:dyDescent="0.35">
      <c r="P912" s="80"/>
      <c r="R912" s="66"/>
      <c r="S912" s="66"/>
      <c r="T912" s="66"/>
    </row>
    <row r="913" spans="16:20" s="3" customFormat="1" x14ac:dyDescent="0.35">
      <c r="P913" s="80"/>
      <c r="R913" s="66"/>
      <c r="S913" s="66"/>
      <c r="T913" s="66"/>
    </row>
    <row r="914" spans="16:20" s="3" customFormat="1" x14ac:dyDescent="0.35">
      <c r="P914" s="80"/>
      <c r="R914" s="66"/>
      <c r="S914" s="66"/>
      <c r="T914" s="66"/>
    </row>
    <row r="915" spans="16:20" s="3" customFormat="1" x14ac:dyDescent="0.35">
      <c r="P915" s="80"/>
      <c r="R915" s="66"/>
      <c r="S915" s="66"/>
      <c r="T915" s="66"/>
    </row>
    <row r="916" spans="16:20" s="3" customFormat="1" x14ac:dyDescent="0.35">
      <c r="P916" s="80"/>
      <c r="R916" s="66"/>
      <c r="S916" s="66"/>
      <c r="T916" s="66"/>
    </row>
    <row r="917" spans="16:20" s="3" customFormat="1" x14ac:dyDescent="0.35">
      <c r="P917" s="80"/>
      <c r="R917" s="66"/>
      <c r="S917" s="66"/>
      <c r="T917" s="66"/>
    </row>
    <row r="918" spans="16:20" s="3" customFormat="1" x14ac:dyDescent="0.35">
      <c r="P918" s="80"/>
      <c r="R918" s="66"/>
      <c r="S918" s="66"/>
      <c r="T918" s="66"/>
    </row>
    <row r="919" spans="16:20" s="3" customFormat="1" x14ac:dyDescent="0.35">
      <c r="P919" s="80"/>
      <c r="R919" s="66"/>
      <c r="S919" s="66"/>
      <c r="T919" s="66"/>
    </row>
    <row r="920" spans="16:20" s="3" customFormat="1" x14ac:dyDescent="0.35">
      <c r="P920" s="80"/>
      <c r="R920" s="66"/>
      <c r="S920" s="66"/>
      <c r="T920" s="66"/>
    </row>
    <row r="921" spans="16:20" s="3" customFormat="1" x14ac:dyDescent="0.35">
      <c r="P921" s="80"/>
      <c r="R921" s="66"/>
      <c r="S921" s="66"/>
      <c r="T921" s="66"/>
    </row>
    <row r="922" spans="16:20" s="3" customFormat="1" x14ac:dyDescent="0.35">
      <c r="P922" s="80"/>
      <c r="R922" s="66"/>
      <c r="S922" s="66"/>
      <c r="T922" s="66"/>
    </row>
    <row r="923" spans="16:20" s="3" customFormat="1" x14ac:dyDescent="0.35">
      <c r="P923" s="80"/>
      <c r="R923" s="66"/>
      <c r="S923" s="66"/>
      <c r="T923" s="66"/>
    </row>
    <row r="924" spans="16:20" s="3" customFormat="1" x14ac:dyDescent="0.35">
      <c r="P924" s="80"/>
      <c r="R924" s="66"/>
      <c r="S924" s="66"/>
      <c r="T924" s="66"/>
    </row>
    <row r="925" spans="16:20" s="3" customFormat="1" x14ac:dyDescent="0.35">
      <c r="P925" s="80"/>
      <c r="R925" s="66"/>
      <c r="S925" s="66"/>
      <c r="T925" s="66"/>
    </row>
    <row r="926" spans="16:20" s="3" customFormat="1" x14ac:dyDescent="0.35">
      <c r="P926" s="80"/>
      <c r="R926" s="66"/>
      <c r="S926" s="66"/>
      <c r="T926" s="66"/>
    </row>
    <row r="927" spans="16:20" s="3" customFormat="1" x14ac:dyDescent="0.35">
      <c r="P927" s="80"/>
      <c r="R927" s="66"/>
      <c r="S927" s="66"/>
      <c r="T927" s="66"/>
    </row>
    <row r="928" spans="16:20" s="3" customFormat="1" x14ac:dyDescent="0.35">
      <c r="P928" s="80"/>
      <c r="R928" s="66"/>
      <c r="S928" s="66"/>
      <c r="T928" s="66"/>
    </row>
    <row r="929" spans="16:20" s="3" customFormat="1" x14ac:dyDescent="0.35">
      <c r="P929" s="80"/>
      <c r="R929" s="66"/>
      <c r="S929" s="66"/>
      <c r="T929" s="66"/>
    </row>
    <row r="930" spans="16:20" s="3" customFormat="1" x14ac:dyDescent="0.35">
      <c r="P930" s="80"/>
      <c r="R930" s="66"/>
      <c r="S930" s="66"/>
      <c r="T930" s="66"/>
    </row>
    <row r="931" spans="16:20" s="3" customFormat="1" x14ac:dyDescent="0.35">
      <c r="P931" s="80"/>
      <c r="R931" s="66"/>
      <c r="S931" s="66"/>
      <c r="T931" s="66"/>
    </row>
    <row r="932" spans="16:20" s="3" customFormat="1" x14ac:dyDescent="0.35">
      <c r="P932" s="80"/>
      <c r="R932" s="66"/>
      <c r="S932" s="66"/>
      <c r="T932" s="66"/>
    </row>
    <row r="933" spans="16:20" s="3" customFormat="1" x14ac:dyDescent="0.35">
      <c r="P933" s="80"/>
      <c r="R933" s="66"/>
      <c r="S933" s="66"/>
      <c r="T933" s="66"/>
    </row>
    <row r="934" spans="16:20" s="3" customFormat="1" x14ac:dyDescent="0.35">
      <c r="P934" s="80"/>
      <c r="R934" s="66"/>
      <c r="S934" s="66"/>
      <c r="T934" s="66"/>
    </row>
    <row r="935" spans="16:20" s="3" customFormat="1" x14ac:dyDescent="0.35">
      <c r="P935" s="80"/>
      <c r="R935" s="66"/>
      <c r="S935" s="66"/>
      <c r="T935" s="66"/>
    </row>
    <row r="936" spans="16:20" s="3" customFormat="1" x14ac:dyDescent="0.35">
      <c r="P936" s="80"/>
      <c r="R936" s="66"/>
      <c r="S936" s="66"/>
      <c r="T936" s="66"/>
    </row>
    <row r="937" spans="16:20" s="3" customFormat="1" x14ac:dyDescent="0.35">
      <c r="P937" s="80"/>
      <c r="R937" s="66"/>
      <c r="S937" s="66"/>
      <c r="T937" s="66"/>
    </row>
    <row r="938" spans="16:20" s="3" customFormat="1" x14ac:dyDescent="0.35">
      <c r="P938" s="80"/>
      <c r="R938" s="66"/>
      <c r="S938" s="66"/>
      <c r="T938" s="66"/>
    </row>
    <row r="939" spans="16:20" s="3" customFormat="1" x14ac:dyDescent="0.35">
      <c r="P939" s="80"/>
      <c r="R939" s="66"/>
      <c r="S939" s="66"/>
      <c r="T939" s="66"/>
    </row>
    <row r="940" spans="16:20" s="3" customFormat="1" x14ac:dyDescent="0.35">
      <c r="P940" s="80"/>
      <c r="R940" s="66"/>
      <c r="S940" s="66"/>
      <c r="T940" s="66"/>
    </row>
    <row r="941" spans="16:20" s="3" customFormat="1" x14ac:dyDescent="0.35">
      <c r="P941" s="80"/>
      <c r="R941" s="66"/>
      <c r="S941" s="66"/>
      <c r="T941" s="66"/>
    </row>
    <row r="942" spans="16:20" s="3" customFormat="1" x14ac:dyDescent="0.35">
      <c r="P942" s="80"/>
      <c r="R942" s="66"/>
      <c r="S942" s="66"/>
      <c r="T942" s="66"/>
    </row>
    <row r="943" spans="16:20" s="3" customFormat="1" x14ac:dyDescent="0.35">
      <c r="P943" s="80"/>
      <c r="R943" s="66"/>
      <c r="S943" s="66"/>
      <c r="T943" s="66"/>
    </row>
    <row r="944" spans="16:20" s="3" customFormat="1" x14ac:dyDescent="0.35">
      <c r="P944" s="80"/>
      <c r="R944" s="66"/>
      <c r="S944" s="66"/>
      <c r="T944" s="66"/>
    </row>
    <row r="945" spans="16:20" s="3" customFormat="1" x14ac:dyDescent="0.35">
      <c r="P945" s="80"/>
      <c r="R945" s="66"/>
      <c r="S945" s="66"/>
      <c r="T945" s="66"/>
    </row>
    <row r="946" spans="16:20" s="3" customFormat="1" x14ac:dyDescent="0.35">
      <c r="P946" s="80"/>
      <c r="R946" s="66"/>
      <c r="S946" s="66"/>
      <c r="T946" s="66"/>
    </row>
    <row r="947" spans="16:20" s="3" customFormat="1" x14ac:dyDescent="0.35">
      <c r="P947" s="80"/>
      <c r="R947" s="66"/>
      <c r="S947" s="66"/>
      <c r="T947" s="66"/>
    </row>
    <row r="948" spans="16:20" s="3" customFormat="1" x14ac:dyDescent="0.35">
      <c r="P948" s="80"/>
      <c r="R948" s="66"/>
      <c r="S948" s="66"/>
      <c r="T948" s="66"/>
    </row>
    <row r="949" spans="16:20" s="3" customFormat="1" x14ac:dyDescent="0.35">
      <c r="P949" s="80"/>
      <c r="R949" s="66"/>
      <c r="S949" s="66"/>
      <c r="T949" s="66"/>
    </row>
    <row r="950" spans="16:20" s="3" customFormat="1" x14ac:dyDescent="0.35">
      <c r="P950" s="80"/>
      <c r="R950" s="66"/>
      <c r="S950" s="66"/>
      <c r="T950" s="66"/>
    </row>
    <row r="951" spans="16:20" s="3" customFormat="1" x14ac:dyDescent="0.35">
      <c r="P951" s="80"/>
      <c r="R951" s="66"/>
      <c r="S951" s="66"/>
      <c r="T951" s="66"/>
    </row>
    <row r="952" spans="16:20" s="3" customFormat="1" x14ac:dyDescent="0.35">
      <c r="P952" s="80"/>
      <c r="R952" s="66"/>
      <c r="S952" s="66"/>
      <c r="T952" s="66"/>
    </row>
    <row r="953" spans="16:20" s="3" customFormat="1" x14ac:dyDescent="0.35">
      <c r="P953" s="80"/>
      <c r="R953" s="66"/>
      <c r="S953" s="66"/>
      <c r="T953" s="66"/>
    </row>
    <row r="954" spans="16:20" s="3" customFormat="1" x14ac:dyDescent="0.35">
      <c r="P954" s="80"/>
      <c r="R954" s="66"/>
      <c r="S954" s="66"/>
      <c r="T954" s="66"/>
    </row>
    <row r="955" spans="16:20" s="3" customFormat="1" x14ac:dyDescent="0.35">
      <c r="P955" s="80"/>
      <c r="R955" s="66"/>
      <c r="S955" s="66"/>
      <c r="T955" s="66"/>
    </row>
    <row r="956" spans="16:20" s="3" customFormat="1" x14ac:dyDescent="0.35">
      <c r="P956" s="80"/>
      <c r="R956" s="66"/>
      <c r="S956" s="66"/>
      <c r="T956" s="66"/>
    </row>
    <row r="957" spans="16:20" s="3" customFormat="1" x14ac:dyDescent="0.35">
      <c r="P957" s="80"/>
      <c r="R957" s="66"/>
      <c r="S957" s="66"/>
      <c r="T957" s="66"/>
    </row>
    <row r="958" spans="16:20" s="3" customFormat="1" x14ac:dyDescent="0.35">
      <c r="P958" s="80"/>
      <c r="R958" s="66"/>
      <c r="S958" s="66"/>
      <c r="T958" s="66"/>
    </row>
    <row r="959" spans="16:20" s="3" customFormat="1" x14ac:dyDescent="0.35">
      <c r="P959" s="80"/>
      <c r="R959" s="66"/>
      <c r="S959" s="66"/>
      <c r="T959" s="66"/>
    </row>
    <row r="960" spans="16:20" s="3" customFormat="1" x14ac:dyDescent="0.35">
      <c r="P960" s="80"/>
      <c r="R960" s="66"/>
      <c r="S960" s="66"/>
      <c r="T960" s="66"/>
    </row>
    <row r="961" spans="16:20" s="3" customFormat="1" x14ac:dyDescent="0.35">
      <c r="P961" s="80"/>
      <c r="R961" s="66"/>
      <c r="S961" s="66"/>
      <c r="T961" s="66"/>
    </row>
    <row r="962" spans="16:20" s="3" customFormat="1" x14ac:dyDescent="0.35">
      <c r="P962" s="80"/>
      <c r="R962" s="66"/>
      <c r="S962" s="66"/>
      <c r="T962" s="66"/>
    </row>
    <row r="963" spans="16:20" s="3" customFormat="1" x14ac:dyDescent="0.35">
      <c r="P963" s="80"/>
      <c r="R963" s="66"/>
      <c r="S963" s="66"/>
      <c r="T963" s="66"/>
    </row>
    <row r="964" spans="16:20" s="3" customFormat="1" x14ac:dyDescent="0.35">
      <c r="P964" s="80"/>
      <c r="R964" s="66"/>
      <c r="S964" s="66"/>
      <c r="T964" s="66"/>
    </row>
    <row r="965" spans="16:20" s="3" customFormat="1" x14ac:dyDescent="0.35">
      <c r="P965" s="80"/>
      <c r="R965" s="66"/>
      <c r="S965" s="66"/>
      <c r="T965" s="66"/>
    </row>
    <row r="966" spans="16:20" s="3" customFormat="1" x14ac:dyDescent="0.35">
      <c r="P966" s="80"/>
      <c r="R966" s="66"/>
      <c r="S966" s="66"/>
      <c r="T966" s="66"/>
    </row>
    <row r="967" spans="16:20" s="3" customFormat="1" x14ac:dyDescent="0.35">
      <c r="P967" s="80"/>
      <c r="R967" s="66"/>
      <c r="S967" s="66"/>
      <c r="T967" s="66"/>
    </row>
    <row r="968" spans="16:20" s="3" customFormat="1" x14ac:dyDescent="0.35">
      <c r="P968" s="80"/>
      <c r="R968" s="66"/>
      <c r="S968" s="66"/>
      <c r="T968" s="66"/>
    </row>
    <row r="969" spans="16:20" s="3" customFormat="1" x14ac:dyDescent="0.35">
      <c r="P969" s="80"/>
      <c r="R969" s="66"/>
      <c r="S969" s="66"/>
      <c r="T969" s="66"/>
    </row>
    <row r="970" spans="16:20" s="3" customFormat="1" x14ac:dyDescent="0.35">
      <c r="P970" s="80"/>
      <c r="R970" s="66"/>
      <c r="S970" s="66"/>
      <c r="T970" s="66"/>
    </row>
    <row r="971" spans="16:20" s="3" customFormat="1" x14ac:dyDescent="0.35">
      <c r="P971" s="80"/>
      <c r="R971" s="66"/>
      <c r="S971" s="66"/>
      <c r="T971" s="66"/>
    </row>
    <row r="972" spans="16:20" s="3" customFormat="1" x14ac:dyDescent="0.35">
      <c r="P972" s="80"/>
      <c r="R972" s="66"/>
      <c r="S972" s="66"/>
      <c r="T972" s="66"/>
    </row>
    <row r="973" spans="16:20" s="3" customFormat="1" x14ac:dyDescent="0.35">
      <c r="P973" s="80"/>
      <c r="R973" s="66"/>
      <c r="S973" s="66"/>
      <c r="T973" s="66"/>
    </row>
    <row r="974" spans="16:20" s="3" customFormat="1" x14ac:dyDescent="0.35">
      <c r="P974" s="80"/>
      <c r="R974" s="66"/>
      <c r="S974" s="66"/>
      <c r="T974" s="66"/>
    </row>
    <row r="975" spans="16:20" s="3" customFormat="1" x14ac:dyDescent="0.35">
      <c r="P975" s="80"/>
      <c r="R975" s="66"/>
      <c r="S975" s="66"/>
      <c r="T975" s="66"/>
    </row>
    <row r="976" spans="16:20" s="3" customFormat="1" x14ac:dyDescent="0.35">
      <c r="P976" s="80"/>
      <c r="R976" s="66"/>
      <c r="S976" s="66"/>
      <c r="T976" s="66"/>
    </row>
    <row r="977" spans="16:20" s="3" customFormat="1" x14ac:dyDescent="0.35">
      <c r="P977" s="80"/>
      <c r="R977" s="66"/>
      <c r="S977" s="66"/>
      <c r="T977" s="66"/>
    </row>
    <row r="978" spans="16:20" s="3" customFormat="1" x14ac:dyDescent="0.35">
      <c r="P978" s="80"/>
      <c r="R978" s="66"/>
      <c r="S978" s="66"/>
      <c r="T978" s="66"/>
    </row>
    <row r="979" spans="16:20" s="3" customFormat="1" x14ac:dyDescent="0.35">
      <c r="P979" s="80"/>
      <c r="R979" s="66"/>
      <c r="S979" s="66"/>
      <c r="T979" s="66"/>
    </row>
    <row r="980" spans="16:20" s="3" customFormat="1" x14ac:dyDescent="0.35">
      <c r="P980" s="80"/>
      <c r="R980" s="66"/>
      <c r="S980" s="66"/>
      <c r="T980" s="66"/>
    </row>
    <row r="981" spans="16:20" s="3" customFormat="1" x14ac:dyDescent="0.35">
      <c r="P981" s="80"/>
      <c r="R981" s="66"/>
      <c r="S981" s="66"/>
      <c r="T981" s="66"/>
    </row>
    <row r="982" spans="16:20" s="3" customFormat="1" x14ac:dyDescent="0.35">
      <c r="P982" s="80"/>
      <c r="R982" s="66"/>
      <c r="S982" s="66"/>
      <c r="T982" s="66"/>
    </row>
    <row r="983" spans="16:20" s="3" customFormat="1" x14ac:dyDescent="0.35">
      <c r="P983" s="80"/>
      <c r="R983" s="66"/>
      <c r="S983" s="66"/>
      <c r="T983" s="66"/>
    </row>
    <row r="984" spans="16:20" s="3" customFormat="1" x14ac:dyDescent="0.35">
      <c r="P984" s="80"/>
      <c r="R984" s="66"/>
      <c r="S984" s="66"/>
      <c r="T984" s="66"/>
    </row>
    <row r="985" spans="16:20" s="3" customFormat="1" x14ac:dyDescent="0.35">
      <c r="P985" s="80"/>
      <c r="R985" s="66"/>
      <c r="S985" s="66"/>
      <c r="T985" s="66"/>
    </row>
    <row r="986" spans="16:20" s="3" customFormat="1" x14ac:dyDescent="0.35">
      <c r="P986" s="80"/>
      <c r="R986" s="66"/>
      <c r="S986" s="66"/>
      <c r="T986" s="66"/>
    </row>
    <row r="987" spans="16:20" s="3" customFormat="1" x14ac:dyDescent="0.35">
      <c r="P987" s="80"/>
      <c r="R987" s="66"/>
      <c r="S987" s="66"/>
      <c r="T987" s="66"/>
    </row>
    <row r="988" spans="16:20" s="3" customFormat="1" x14ac:dyDescent="0.35">
      <c r="P988" s="80"/>
      <c r="R988" s="66"/>
      <c r="S988" s="66"/>
      <c r="T988" s="66"/>
    </row>
    <row r="989" spans="16:20" s="3" customFormat="1" x14ac:dyDescent="0.35">
      <c r="P989" s="80"/>
      <c r="R989" s="66"/>
      <c r="S989" s="66"/>
      <c r="T989" s="66"/>
    </row>
    <row r="990" spans="16:20" s="3" customFormat="1" x14ac:dyDescent="0.35">
      <c r="P990" s="80"/>
      <c r="R990" s="66"/>
      <c r="S990" s="66"/>
      <c r="T990" s="66"/>
    </row>
    <row r="991" spans="16:20" s="3" customFormat="1" x14ac:dyDescent="0.35">
      <c r="P991" s="80"/>
      <c r="R991" s="66"/>
      <c r="S991" s="66"/>
      <c r="T991" s="66"/>
    </row>
    <row r="992" spans="16:20" s="3" customFormat="1" x14ac:dyDescent="0.35">
      <c r="P992" s="80"/>
      <c r="R992" s="66"/>
      <c r="S992" s="66"/>
      <c r="T992" s="66"/>
    </row>
    <row r="993" spans="1:20" s="3" customFormat="1" x14ac:dyDescent="0.35">
      <c r="P993" s="80"/>
      <c r="R993" s="66"/>
      <c r="S993" s="66"/>
      <c r="T993" s="66"/>
    </row>
    <row r="994" spans="1:20" s="3" customFormat="1" x14ac:dyDescent="0.35">
      <c r="P994" s="80"/>
      <c r="R994" s="66"/>
      <c r="S994" s="66"/>
      <c r="T994" s="66"/>
    </row>
    <row r="995" spans="1:20" s="3" customFormat="1" x14ac:dyDescent="0.35">
      <c r="P995" s="80"/>
      <c r="R995" s="66"/>
      <c r="S995" s="66"/>
      <c r="T995" s="66"/>
    </row>
    <row r="996" spans="1:20" s="3" customFormat="1" x14ac:dyDescent="0.35">
      <c r="P996" s="80"/>
      <c r="R996" s="66"/>
      <c r="S996" s="66"/>
      <c r="T996" s="66"/>
    </row>
    <row r="997" spans="1:20" s="3" customFormat="1" x14ac:dyDescent="0.35">
      <c r="P997" s="80"/>
      <c r="R997" s="66"/>
      <c r="S997" s="66"/>
      <c r="T997" s="66"/>
    </row>
    <row r="998" spans="1:20" s="3" customFormat="1" x14ac:dyDescent="0.35">
      <c r="P998" s="80"/>
      <c r="R998" s="66"/>
      <c r="S998" s="66"/>
      <c r="T998" s="66"/>
    </row>
    <row r="999" spans="1:20" s="3" customFormat="1" x14ac:dyDescent="0.35">
      <c r="P999" s="80"/>
      <c r="R999" s="66"/>
      <c r="S999" s="66"/>
      <c r="T999" s="66"/>
    </row>
    <row r="1000" spans="1:20" s="3" customFormat="1" x14ac:dyDescent="0.35">
      <c r="P1000" s="80"/>
      <c r="R1000" s="66"/>
      <c r="S1000" s="66"/>
      <c r="T1000" s="66"/>
    </row>
    <row r="1001" spans="1:20" x14ac:dyDescent="0.3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</row>
    <row r="1002" spans="1:20" x14ac:dyDescent="0.3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</row>
  </sheetData>
  <sheetProtection algorithmName="SHA-512" hashValue="CYiXeSPwbp0RddhmJ3sspudu+cMrkomJiWNqqHermttq7ijbK+GMrIIgFicdHKTSZQUpB6LuEjxs7Sgusr6qNg==" saltValue="DdUxdYP1/IyPvEtWnsVkQg==" spinCount="100000" sheet="1" objects="1" scenarios="1"/>
  <mergeCells count="4">
    <mergeCell ref="A3:O3"/>
    <mergeCell ref="A4:O4"/>
    <mergeCell ref="A146:B146"/>
    <mergeCell ref="D146:E146"/>
  </mergeCells>
  <phoneticPr fontId="4" type="noConversion"/>
  <pageMargins left="0.25" right="0.25" top="0.75" bottom="0.75" header="0.3" footer="0.3"/>
  <pageSetup scale="1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CV946"/>
  <sheetViews>
    <sheetView topLeftCell="A102" zoomScale="62" zoomScaleNormal="62" workbookViewId="0">
      <pane xSplit="1" topLeftCell="B1" activePane="topRight" state="frozen"/>
      <selection activeCell="G33" sqref="G33"/>
      <selection pane="topRight" activeCell="Z140" sqref="Z140:AA140"/>
    </sheetView>
  </sheetViews>
  <sheetFormatPr baseColWidth="10" defaultColWidth="11.42578125" defaultRowHeight="18.75" x14ac:dyDescent="0.35"/>
  <cols>
    <col min="1" max="1" width="21.5703125" style="33" customWidth="1"/>
    <col min="2" max="2" width="17.42578125" style="2" customWidth="1"/>
    <col min="3" max="3" width="17.140625" style="33" customWidth="1"/>
    <col min="4" max="4" width="17.85546875" style="33" customWidth="1"/>
    <col min="5" max="5" width="17.42578125" style="33" customWidth="1"/>
    <col min="6" max="6" width="13.28515625" style="33" customWidth="1"/>
    <col min="7" max="7" width="13.5703125" style="33" bestFit="1" customWidth="1"/>
    <col min="8" max="8" width="13" style="33" customWidth="1"/>
    <col min="9" max="9" width="12.7109375" style="33" customWidth="1"/>
    <col min="10" max="10" width="13.140625" style="33" customWidth="1"/>
    <col min="11" max="11" width="12.85546875" style="33" customWidth="1"/>
    <col min="12" max="12" width="13.28515625" style="148" bestFit="1" customWidth="1"/>
    <col min="13" max="13" width="12.42578125" style="33" customWidth="1"/>
    <col min="14" max="14" width="12.28515625" style="33" customWidth="1"/>
    <col min="15" max="15" width="12" style="33" customWidth="1"/>
    <col min="16" max="16" width="13.28515625" style="33" customWidth="1"/>
    <col min="17" max="17" width="15.140625" style="33" customWidth="1"/>
    <col min="18" max="18" width="13.7109375" style="33" customWidth="1"/>
    <col min="19" max="19" width="14.85546875" style="33" customWidth="1"/>
    <col min="20" max="20" width="12.85546875" style="33" customWidth="1"/>
    <col min="21" max="21" width="17" style="33" customWidth="1"/>
    <col min="22" max="22" width="14.140625" style="33" customWidth="1"/>
    <col min="23" max="23" width="14.85546875" style="33" customWidth="1"/>
    <col min="24" max="24" width="15.85546875" style="33" customWidth="1"/>
    <col min="25" max="25" width="13.7109375" style="33" customWidth="1"/>
    <col min="26" max="26" width="16.140625" style="33" customWidth="1"/>
    <col min="27" max="27" width="16.42578125" style="33" bestFit="1" customWidth="1"/>
    <col min="28" max="28" width="16.28515625" style="33" bestFit="1" customWidth="1"/>
    <col min="29" max="29" width="12.5703125" style="33" bestFit="1" customWidth="1"/>
    <col min="30" max="30" width="4" style="74" customWidth="1"/>
    <col min="31" max="31" width="9.7109375" style="74" bestFit="1" customWidth="1"/>
    <col min="32" max="33" width="5.85546875" style="74" customWidth="1"/>
    <col min="34" max="34" width="6.5703125" style="74" customWidth="1"/>
    <col min="35" max="35" width="6.85546875" style="74" customWidth="1"/>
    <col min="36" max="36" width="18.85546875" style="74" customWidth="1"/>
    <col min="37" max="37" width="15.140625" style="74" customWidth="1"/>
    <col min="38" max="38" width="15" style="74" customWidth="1"/>
    <col min="39" max="39" width="15.28515625" style="74" customWidth="1"/>
    <col min="40" max="40" width="14.140625" style="74" customWidth="1"/>
    <col min="41" max="41" width="12.42578125" style="74" customWidth="1"/>
    <col min="42" max="42" width="14.140625" style="74" customWidth="1"/>
    <col min="43" max="43" width="15.85546875" style="74" customWidth="1"/>
    <col min="44" max="44" width="14.42578125" style="74" customWidth="1"/>
    <col min="45" max="45" width="14.85546875" style="74" customWidth="1"/>
    <col min="46" max="46" width="13.28515625" style="74" customWidth="1"/>
    <col min="47" max="47" width="14.5703125" style="74" customWidth="1"/>
    <col min="48" max="48" width="15.140625" style="74" customWidth="1"/>
    <col min="49" max="49" width="15.28515625" style="74" customWidth="1"/>
    <col min="50" max="50" width="15" style="74" customWidth="1"/>
    <col min="51" max="51" width="12.28515625" style="74" customWidth="1"/>
    <col min="52" max="52" width="12.7109375" style="74" customWidth="1"/>
    <col min="53" max="53" width="10.140625" style="74" bestFit="1" customWidth="1"/>
    <col min="54" max="60" width="11.5703125" style="74" bestFit="1" customWidth="1"/>
    <col min="61" max="100" width="11.42578125" style="74"/>
    <col min="101" max="16384" width="11.42578125" style="33"/>
  </cols>
  <sheetData>
    <row r="1" spans="1:100" s="74" customFormat="1" x14ac:dyDescent="0.35">
      <c r="B1" s="66"/>
      <c r="L1" s="145"/>
    </row>
    <row r="2" spans="1:100" s="74" customFormat="1" x14ac:dyDescent="0.35">
      <c r="B2" s="66"/>
      <c r="L2" s="145"/>
    </row>
    <row r="3" spans="1:100" s="74" customFormat="1" x14ac:dyDescent="0.2">
      <c r="A3" s="403" t="s">
        <v>49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403"/>
      <c r="AC3" s="403"/>
    </row>
    <row r="4" spans="1:100" s="74" customFormat="1" x14ac:dyDescent="0.2">
      <c r="A4" s="404" t="s">
        <v>115</v>
      </c>
      <c r="B4" s="405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</row>
    <row r="5" spans="1:100" s="74" customFormat="1" ht="19.5" thickBot="1" x14ac:dyDescent="0.4">
      <c r="B5" s="66"/>
      <c r="L5" s="145"/>
    </row>
    <row r="6" spans="1:100" ht="19.5" thickBot="1" x14ac:dyDescent="0.4">
      <c r="A6" s="259" t="str">
        <f>'TRAFICO X NAVIERA'!A6</f>
        <v>HLCL</v>
      </c>
      <c r="B6" s="260" t="s">
        <v>97</v>
      </c>
      <c r="C6" s="261" t="s">
        <v>74</v>
      </c>
      <c r="D6" s="261" t="s">
        <v>98</v>
      </c>
      <c r="E6" s="261" t="s">
        <v>75</v>
      </c>
      <c r="F6" s="262" t="s">
        <v>99</v>
      </c>
      <c r="G6" s="263" t="s">
        <v>76</v>
      </c>
      <c r="H6" s="262" t="s">
        <v>100</v>
      </c>
      <c r="I6" s="263" t="s">
        <v>77</v>
      </c>
      <c r="J6" s="262" t="s">
        <v>101</v>
      </c>
      <c r="K6" s="263" t="s">
        <v>78</v>
      </c>
      <c r="L6" s="262" t="s">
        <v>102</v>
      </c>
      <c r="M6" s="263" t="s">
        <v>79</v>
      </c>
      <c r="N6" s="262" t="s">
        <v>103</v>
      </c>
      <c r="O6" s="263" t="s">
        <v>80</v>
      </c>
      <c r="P6" s="264" t="s">
        <v>104</v>
      </c>
      <c r="Q6" s="265" t="s">
        <v>81</v>
      </c>
      <c r="R6" s="264" t="s">
        <v>105</v>
      </c>
      <c r="S6" s="265" t="s">
        <v>82</v>
      </c>
      <c r="T6" s="264" t="s">
        <v>106</v>
      </c>
      <c r="U6" s="265" t="s">
        <v>83</v>
      </c>
      <c r="V6" s="264" t="s">
        <v>107</v>
      </c>
      <c r="W6" s="265" t="s">
        <v>84</v>
      </c>
      <c r="X6" s="264" t="s">
        <v>108</v>
      </c>
      <c r="Y6" s="264" t="s">
        <v>85</v>
      </c>
      <c r="Z6" s="266" t="s">
        <v>109</v>
      </c>
      <c r="AA6" s="267" t="s">
        <v>88</v>
      </c>
      <c r="AB6" s="268" t="s">
        <v>26</v>
      </c>
      <c r="AC6" s="269" t="s">
        <v>25</v>
      </c>
    </row>
    <row r="7" spans="1:100" x14ac:dyDescent="0.35">
      <c r="A7" s="282" t="s">
        <v>37</v>
      </c>
      <c r="B7" s="283">
        <v>2174</v>
      </c>
      <c r="C7" s="298">
        <v>2046</v>
      </c>
      <c r="D7" s="284">
        <v>2089</v>
      </c>
      <c r="E7" s="286">
        <v>2517</v>
      </c>
      <c r="F7" s="284">
        <v>2902</v>
      </c>
      <c r="G7" s="286">
        <v>1879</v>
      </c>
      <c r="H7" s="284">
        <v>3051</v>
      </c>
      <c r="I7" s="286">
        <v>2344</v>
      </c>
      <c r="J7" s="284">
        <v>3120</v>
      </c>
      <c r="K7" s="286">
        <v>1983</v>
      </c>
      <c r="L7" s="288">
        <v>2192</v>
      </c>
      <c r="M7" s="286">
        <v>2473</v>
      </c>
      <c r="N7" s="284">
        <v>3368</v>
      </c>
      <c r="O7" s="286">
        <v>3291</v>
      </c>
      <c r="P7" s="284">
        <v>3001</v>
      </c>
      <c r="Q7" s="286">
        <v>2523</v>
      </c>
      <c r="R7" s="284">
        <v>2824</v>
      </c>
      <c r="S7" s="286">
        <v>2580</v>
      </c>
      <c r="T7" s="286">
        <v>2387</v>
      </c>
      <c r="U7" s="286">
        <v>3197</v>
      </c>
      <c r="V7" s="284">
        <v>1941</v>
      </c>
      <c r="W7" s="286">
        <v>2958</v>
      </c>
      <c r="X7" s="284">
        <v>1655</v>
      </c>
      <c r="Y7" s="286">
        <v>2825</v>
      </c>
      <c r="Z7" s="34">
        <f>+B7+D7+F7+H7+J7+L7+N7+P7+R7+T7+V7+X7</f>
        <v>30704</v>
      </c>
      <c r="AA7" s="35">
        <f>C7+E7+G7+I7+K7+M7+O7+Q7+S7+U7+W7+Y7</f>
        <v>30616</v>
      </c>
      <c r="AB7" s="61">
        <f>+Z7-AA7</f>
        <v>88</v>
      </c>
      <c r="AC7" s="59">
        <f t="shared" ref="AC7:AC14" si="0">AB7/AA7</f>
        <v>2.8743140841390124E-3</v>
      </c>
      <c r="AE7" s="93"/>
    </row>
    <row r="8" spans="1:100" x14ac:dyDescent="0.35">
      <c r="A8" s="36" t="s">
        <v>38</v>
      </c>
      <c r="B8" s="63">
        <v>100</v>
      </c>
      <c r="C8" s="37">
        <v>202</v>
      </c>
      <c r="D8" s="38">
        <v>0</v>
      </c>
      <c r="E8" s="57">
        <v>234</v>
      </c>
      <c r="F8" s="38">
        <v>286</v>
      </c>
      <c r="G8" s="57">
        <v>68</v>
      </c>
      <c r="H8" s="38">
        <v>170</v>
      </c>
      <c r="I8" s="57">
        <v>704</v>
      </c>
      <c r="J8" s="40">
        <v>100</v>
      </c>
      <c r="K8" s="57">
        <v>1022</v>
      </c>
      <c r="L8" s="146">
        <v>0</v>
      </c>
      <c r="M8" s="57">
        <v>212</v>
      </c>
      <c r="N8" s="38">
        <v>232</v>
      </c>
      <c r="O8" s="57">
        <v>0</v>
      </c>
      <c r="P8" s="38">
        <v>0</v>
      </c>
      <c r="Q8" s="57">
        <v>0</v>
      </c>
      <c r="R8" s="38">
        <v>146</v>
      </c>
      <c r="S8" s="57">
        <v>0</v>
      </c>
      <c r="T8" s="57">
        <v>0</v>
      </c>
      <c r="U8" s="57">
        <v>0</v>
      </c>
      <c r="V8" s="38">
        <v>0</v>
      </c>
      <c r="W8" s="57">
        <v>174</v>
      </c>
      <c r="X8" s="38">
        <v>312</v>
      </c>
      <c r="Y8" s="57">
        <v>330</v>
      </c>
      <c r="Z8" s="34">
        <f t="shared" ref="Z8:Z13" si="1">+B8+D8+F8+H8+J8+L8+N8+P8+R8+T8+V8+X8</f>
        <v>1346</v>
      </c>
      <c r="AA8" s="35">
        <f t="shared" ref="AA8:AA13" si="2">C8+E8+G8+I8+K8+M8+O8+Q8+S8+U8+W8+Y8</f>
        <v>2946</v>
      </c>
      <c r="AB8" s="62">
        <f>+Z8-AA8</f>
        <v>-1600</v>
      </c>
      <c r="AC8" s="60">
        <f t="shared" si="0"/>
        <v>-0.54310930074677533</v>
      </c>
      <c r="AE8" s="93"/>
    </row>
    <row r="9" spans="1:100" x14ac:dyDescent="0.35">
      <c r="A9" s="290" t="s">
        <v>39</v>
      </c>
      <c r="B9" s="291">
        <v>1660</v>
      </c>
      <c r="C9" s="292">
        <v>2358</v>
      </c>
      <c r="D9" s="293">
        <v>1659</v>
      </c>
      <c r="E9" s="294">
        <v>2036</v>
      </c>
      <c r="F9" s="293">
        <v>2039</v>
      </c>
      <c r="G9" s="294">
        <v>1132</v>
      </c>
      <c r="H9" s="293">
        <v>1723</v>
      </c>
      <c r="I9" s="294">
        <v>2111</v>
      </c>
      <c r="J9" s="284">
        <v>2274</v>
      </c>
      <c r="K9" s="294">
        <v>1347</v>
      </c>
      <c r="L9" s="295">
        <v>2004</v>
      </c>
      <c r="M9" s="294">
        <v>1831</v>
      </c>
      <c r="N9" s="293">
        <v>1889</v>
      </c>
      <c r="O9" s="294">
        <v>2117</v>
      </c>
      <c r="P9" s="293">
        <v>1929</v>
      </c>
      <c r="Q9" s="294">
        <v>1509</v>
      </c>
      <c r="R9" s="293">
        <v>1994</v>
      </c>
      <c r="S9" s="294">
        <v>1751</v>
      </c>
      <c r="T9" s="294">
        <v>1524</v>
      </c>
      <c r="U9" s="294">
        <v>2552</v>
      </c>
      <c r="V9" s="293">
        <v>2288</v>
      </c>
      <c r="W9" s="294">
        <v>1717</v>
      </c>
      <c r="X9" s="293">
        <v>2408</v>
      </c>
      <c r="Y9" s="294">
        <v>2269</v>
      </c>
      <c r="Z9" s="34">
        <f t="shared" si="1"/>
        <v>23391</v>
      </c>
      <c r="AA9" s="35">
        <f t="shared" si="2"/>
        <v>22730</v>
      </c>
      <c r="AB9" s="62">
        <f>+Z9-AA9</f>
        <v>661</v>
      </c>
      <c r="AC9" s="60">
        <f t="shared" si="0"/>
        <v>2.9080510338759347E-2</v>
      </c>
      <c r="AE9" s="93"/>
    </row>
    <row r="10" spans="1:100" x14ac:dyDescent="0.35">
      <c r="A10" s="36" t="s">
        <v>40</v>
      </c>
      <c r="B10" s="63">
        <v>1268</v>
      </c>
      <c r="C10" s="37">
        <v>459</v>
      </c>
      <c r="D10" s="38">
        <v>957</v>
      </c>
      <c r="E10" s="57">
        <v>632</v>
      </c>
      <c r="F10" s="38">
        <v>1092</v>
      </c>
      <c r="G10" s="57">
        <v>667</v>
      </c>
      <c r="H10" s="38">
        <v>738</v>
      </c>
      <c r="I10" s="39">
        <v>990</v>
      </c>
      <c r="J10" s="88">
        <v>775</v>
      </c>
      <c r="K10" s="57">
        <v>196</v>
      </c>
      <c r="L10" s="146">
        <v>756</v>
      </c>
      <c r="M10" s="57">
        <v>1494</v>
      </c>
      <c r="N10" s="38">
        <v>1288</v>
      </c>
      <c r="O10" s="57">
        <v>413</v>
      </c>
      <c r="P10" s="38">
        <v>428</v>
      </c>
      <c r="Q10" s="57">
        <v>1771</v>
      </c>
      <c r="R10" s="38">
        <v>868</v>
      </c>
      <c r="S10" s="57">
        <v>1816</v>
      </c>
      <c r="T10" s="57">
        <v>1343</v>
      </c>
      <c r="U10" s="57">
        <v>1095</v>
      </c>
      <c r="V10" s="38">
        <v>535</v>
      </c>
      <c r="W10" s="57">
        <v>895</v>
      </c>
      <c r="X10" s="38">
        <v>427</v>
      </c>
      <c r="Y10" s="57">
        <v>339</v>
      </c>
      <c r="Z10" s="34">
        <f t="shared" si="1"/>
        <v>10475</v>
      </c>
      <c r="AA10" s="35">
        <f t="shared" si="2"/>
        <v>10767</v>
      </c>
      <c r="AB10" s="62">
        <f t="shared" ref="AB10" si="3">+Z10-AA10</f>
        <v>-292</v>
      </c>
      <c r="AC10" s="60">
        <f t="shared" si="0"/>
        <v>-2.7119903408563201E-2</v>
      </c>
      <c r="AE10" s="94"/>
    </row>
    <row r="11" spans="1:100" x14ac:dyDescent="0.35">
      <c r="A11" s="36" t="s">
        <v>41</v>
      </c>
      <c r="B11" s="63">
        <v>0</v>
      </c>
      <c r="C11" s="39">
        <v>2</v>
      </c>
      <c r="D11" s="38">
        <v>0</v>
      </c>
      <c r="E11" s="57">
        <v>0</v>
      </c>
      <c r="F11" s="38">
        <v>0</v>
      </c>
      <c r="G11" s="57">
        <v>0</v>
      </c>
      <c r="H11" s="38">
        <v>0</v>
      </c>
      <c r="I11" s="39">
        <v>0</v>
      </c>
      <c r="J11" s="88">
        <v>0</v>
      </c>
      <c r="K11" s="57">
        <v>0</v>
      </c>
      <c r="L11" s="146">
        <v>0</v>
      </c>
      <c r="M11" s="57">
        <v>2</v>
      </c>
      <c r="N11" s="38">
        <v>3</v>
      </c>
      <c r="O11" s="57">
        <v>4</v>
      </c>
      <c r="P11" s="38">
        <v>4</v>
      </c>
      <c r="Q11" s="57">
        <v>0</v>
      </c>
      <c r="R11" s="38">
        <v>0</v>
      </c>
      <c r="S11" s="57">
        <v>2</v>
      </c>
      <c r="T11" s="57">
        <v>0</v>
      </c>
      <c r="U11" s="57">
        <v>0</v>
      </c>
      <c r="V11" s="38">
        <v>12</v>
      </c>
      <c r="W11" s="57">
        <v>2</v>
      </c>
      <c r="X11" s="38">
        <v>0</v>
      </c>
      <c r="Y11" s="57">
        <v>0</v>
      </c>
      <c r="Z11" s="34">
        <f>+B11+D11+F11+H11+J11+L11+N11+P11+R11+T11+V11+X11</f>
        <v>19</v>
      </c>
      <c r="AA11" s="35">
        <f t="shared" si="2"/>
        <v>12</v>
      </c>
      <c r="AB11" s="62">
        <f>+Z11-AA11</f>
        <v>7</v>
      </c>
      <c r="AC11" s="60">
        <f t="shared" si="0"/>
        <v>0.58333333333333337</v>
      </c>
      <c r="AE11" s="93"/>
    </row>
    <row r="12" spans="1:100" x14ac:dyDescent="0.35">
      <c r="A12" s="36" t="s">
        <v>42</v>
      </c>
      <c r="B12" s="63">
        <v>0</v>
      </c>
      <c r="C12" s="39">
        <v>2</v>
      </c>
      <c r="D12" s="38">
        <v>0</v>
      </c>
      <c r="E12" s="57">
        <v>0</v>
      </c>
      <c r="F12" s="38">
        <v>2</v>
      </c>
      <c r="G12" s="57">
        <v>0</v>
      </c>
      <c r="H12" s="38">
        <v>0</v>
      </c>
      <c r="I12" s="39">
        <v>0</v>
      </c>
      <c r="J12" s="88">
        <v>0</v>
      </c>
      <c r="K12" s="57">
        <v>2</v>
      </c>
      <c r="L12" s="146">
        <v>0</v>
      </c>
      <c r="M12" s="57">
        <v>4</v>
      </c>
      <c r="N12" s="38">
        <v>5</v>
      </c>
      <c r="O12" s="57">
        <v>0</v>
      </c>
      <c r="P12" s="38">
        <v>0</v>
      </c>
      <c r="Q12" s="57">
        <v>0</v>
      </c>
      <c r="R12" s="38">
        <v>0</v>
      </c>
      <c r="S12" s="57">
        <v>2</v>
      </c>
      <c r="T12" s="57">
        <v>12</v>
      </c>
      <c r="U12" s="57">
        <v>2</v>
      </c>
      <c r="V12" s="38">
        <v>0</v>
      </c>
      <c r="W12" s="57">
        <v>0</v>
      </c>
      <c r="X12" s="38">
        <v>4</v>
      </c>
      <c r="Y12" s="57">
        <v>0</v>
      </c>
      <c r="Z12" s="34">
        <f t="shared" si="1"/>
        <v>23</v>
      </c>
      <c r="AA12" s="35">
        <f t="shared" si="2"/>
        <v>12</v>
      </c>
      <c r="AB12" s="62">
        <f>+Z12-AA12</f>
        <v>11</v>
      </c>
      <c r="AC12" s="60">
        <f t="shared" si="0"/>
        <v>0.91666666666666663</v>
      </c>
      <c r="AE12" s="93"/>
    </row>
    <row r="13" spans="1:100" ht="19.5" thickBot="1" x14ac:dyDescent="0.4">
      <c r="A13" s="41" t="s">
        <v>43</v>
      </c>
      <c r="B13" s="64">
        <v>123</v>
      </c>
      <c r="C13" s="43">
        <v>106</v>
      </c>
      <c r="D13" s="44">
        <v>96</v>
      </c>
      <c r="E13" s="58">
        <v>242</v>
      </c>
      <c r="F13" s="44">
        <v>431</v>
      </c>
      <c r="G13" s="58">
        <v>255</v>
      </c>
      <c r="H13" s="44">
        <v>179</v>
      </c>
      <c r="I13" s="58">
        <v>70</v>
      </c>
      <c r="J13" s="89">
        <v>235</v>
      </c>
      <c r="K13" s="58">
        <v>319</v>
      </c>
      <c r="L13" s="147">
        <v>178</v>
      </c>
      <c r="M13" s="58">
        <v>210</v>
      </c>
      <c r="N13" s="44">
        <v>404</v>
      </c>
      <c r="O13" s="58">
        <v>202</v>
      </c>
      <c r="P13" s="44">
        <v>90</v>
      </c>
      <c r="Q13" s="58">
        <v>326</v>
      </c>
      <c r="R13" s="44">
        <v>128</v>
      </c>
      <c r="S13" s="58">
        <v>138</v>
      </c>
      <c r="T13" s="58">
        <v>363</v>
      </c>
      <c r="U13" s="58">
        <v>264</v>
      </c>
      <c r="V13" s="44">
        <v>186</v>
      </c>
      <c r="W13" s="58">
        <v>28</v>
      </c>
      <c r="X13" s="44">
        <v>559</v>
      </c>
      <c r="Y13" s="58">
        <v>434</v>
      </c>
      <c r="Z13" s="34">
        <f t="shared" si="1"/>
        <v>2972</v>
      </c>
      <c r="AA13" s="35">
        <f t="shared" si="2"/>
        <v>2594</v>
      </c>
      <c r="AB13" s="62">
        <f>+Z13-AA13</f>
        <v>378</v>
      </c>
      <c r="AC13" s="60">
        <f t="shared" si="0"/>
        <v>0.14572089437162683</v>
      </c>
      <c r="AE13" s="93"/>
    </row>
    <row r="14" spans="1:100" s="121" customFormat="1" ht="19.5" thickBot="1" x14ac:dyDescent="0.4">
      <c r="A14" s="305" t="s">
        <v>10</v>
      </c>
      <c r="B14" s="306">
        <f>SUM(B7:B13)</f>
        <v>5325</v>
      </c>
      <c r="C14" s="307">
        <f t="shared" ref="C14" si="4">SUM(C7:C13)</f>
        <v>5175</v>
      </c>
      <c r="D14" s="308">
        <f>SUM(D7:D13)</f>
        <v>4801</v>
      </c>
      <c r="E14" s="309">
        <f>SUM(E7:E13)</f>
        <v>5661</v>
      </c>
      <c r="F14" s="308">
        <f>SUM(F7:F13)</f>
        <v>6752</v>
      </c>
      <c r="G14" s="309">
        <f>SUM(G7:G13)</f>
        <v>4001</v>
      </c>
      <c r="H14" s="308">
        <f>SUM(H7:H13)</f>
        <v>5861</v>
      </c>
      <c r="I14" s="309">
        <f t="shared" ref="I14:M14" si="5">SUM(I7:I13)</f>
        <v>6219</v>
      </c>
      <c r="J14" s="310">
        <f t="shared" si="5"/>
        <v>6504</v>
      </c>
      <c r="K14" s="309">
        <f t="shared" si="5"/>
        <v>4869</v>
      </c>
      <c r="L14" s="311">
        <f t="shared" si="5"/>
        <v>5130</v>
      </c>
      <c r="M14" s="307">
        <f t="shared" si="5"/>
        <v>6226</v>
      </c>
      <c r="N14" s="308">
        <v>7189</v>
      </c>
      <c r="O14" s="309">
        <f t="shared" ref="O14:S14" si="6">SUM(O7:O13)</f>
        <v>6027</v>
      </c>
      <c r="P14" s="312">
        <v>5452</v>
      </c>
      <c r="Q14" s="307">
        <f t="shared" si="6"/>
        <v>6129</v>
      </c>
      <c r="R14" s="308">
        <f t="shared" si="6"/>
        <v>5960</v>
      </c>
      <c r="S14" s="307">
        <f t="shared" si="6"/>
        <v>6289</v>
      </c>
      <c r="T14" s="308">
        <f t="shared" ref="T14:Y14" si="7">SUM(T7:T13)</f>
        <v>5629</v>
      </c>
      <c r="U14" s="309">
        <f t="shared" si="7"/>
        <v>7110</v>
      </c>
      <c r="V14" s="313">
        <f t="shared" si="7"/>
        <v>4962</v>
      </c>
      <c r="W14" s="307">
        <f t="shared" si="7"/>
        <v>5774</v>
      </c>
      <c r="X14" s="308">
        <f>SUM(X7:X13)</f>
        <v>5365</v>
      </c>
      <c r="Y14" s="309">
        <f t="shared" si="7"/>
        <v>6197</v>
      </c>
      <c r="Z14" s="312">
        <f>+B14+D14+F14+H14+J14+L14+N14+P14+R14+T14+V14+X14</f>
        <v>68930</v>
      </c>
      <c r="AA14" s="314">
        <f>SUM(AA7:AA13)</f>
        <v>69677</v>
      </c>
      <c r="AB14" s="309">
        <f>+Z14-AA14</f>
        <v>-747</v>
      </c>
      <c r="AC14" s="304">
        <f t="shared" si="0"/>
        <v>-1.0720897857255622E-2</v>
      </c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</row>
    <row r="15" spans="1:100" ht="19.5" thickBot="1" x14ac:dyDescent="0.4">
      <c r="A15" s="259" t="str">
        <f>'TRAFICO X NAVIERA'!A15</f>
        <v>APL</v>
      </c>
      <c r="B15" s="260" t="s">
        <v>97</v>
      </c>
      <c r="C15" s="261" t="s">
        <v>74</v>
      </c>
      <c r="D15" s="261" t="s">
        <v>98</v>
      </c>
      <c r="E15" s="261" t="s">
        <v>75</v>
      </c>
      <c r="F15" s="262" t="s">
        <v>99</v>
      </c>
      <c r="G15" s="263" t="s">
        <v>76</v>
      </c>
      <c r="H15" s="262" t="s">
        <v>100</v>
      </c>
      <c r="I15" s="263" t="s">
        <v>77</v>
      </c>
      <c r="J15" s="262" t="s">
        <v>101</v>
      </c>
      <c r="K15" s="263" t="s">
        <v>78</v>
      </c>
      <c r="L15" s="263" t="s">
        <v>102</v>
      </c>
      <c r="M15" s="263" t="s">
        <v>79</v>
      </c>
      <c r="N15" s="262" t="s">
        <v>103</v>
      </c>
      <c r="O15" s="263" t="s">
        <v>80</v>
      </c>
      <c r="P15" s="264" t="s">
        <v>104</v>
      </c>
      <c r="Q15" s="265" t="s">
        <v>81</v>
      </c>
      <c r="R15" s="264" t="s">
        <v>105</v>
      </c>
      <c r="S15" s="265" t="s">
        <v>82</v>
      </c>
      <c r="T15" s="264" t="s">
        <v>106</v>
      </c>
      <c r="U15" s="265" t="s">
        <v>83</v>
      </c>
      <c r="V15" s="264" t="s">
        <v>107</v>
      </c>
      <c r="W15" s="265" t="s">
        <v>84</v>
      </c>
      <c r="X15" s="264" t="s">
        <v>108</v>
      </c>
      <c r="Y15" s="264" t="s">
        <v>85</v>
      </c>
      <c r="Z15" s="266" t="s">
        <v>109</v>
      </c>
      <c r="AA15" s="267" t="s">
        <v>88</v>
      </c>
      <c r="AB15" s="268" t="s">
        <v>26</v>
      </c>
      <c r="AC15" s="269" t="s">
        <v>25</v>
      </c>
    </row>
    <row r="16" spans="1:100" x14ac:dyDescent="0.35">
      <c r="A16" s="282" t="s">
        <v>37</v>
      </c>
      <c r="B16" s="283">
        <v>0</v>
      </c>
      <c r="C16" s="283">
        <v>0</v>
      </c>
      <c r="D16" s="284">
        <v>0</v>
      </c>
      <c r="E16" s="286">
        <v>0</v>
      </c>
      <c r="F16" s="284">
        <v>0</v>
      </c>
      <c r="G16" s="286">
        <v>0</v>
      </c>
      <c r="H16" s="284">
        <v>0</v>
      </c>
      <c r="I16" s="235">
        <v>0</v>
      </c>
      <c r="J16" s="284">
        <v>0</v>
      </c>
      <c r="K16" s="286">
        <v>539</v>
      </c>
      <c r="L16" s="284">
        <v>0</v>
      </c>
      <c r="M16" s="286">
        <v>0</v>
      </c>
      <c r="N16" s="284">
        <v>0</v>
      </c>
      <c r="O16" s="286">
        <v>0</v>
      </c>
      <c r="P16" s="284">
        <v>0</v>
      </c>
      <c r="Q16" s="286">
        <v>0</v>
      </c>
      <c r="R16" s="284">
        <v>0</v>
      </c>
      <c r="S16" s="235">
        <v>0</v>
      </c>
      <c r="T16" s="284">
        <v>0</v>
      </c>
      <c r="U16" s="286">
        <v>0</v>
      </c>
      <c r="V16" s="285">
        <v>0</v>
      </c>
      <c r="W16" s="285">
        <v>0</v>
      </c>
      <c r="X16" s="284">
        <v>0</v>
      </c>
      <c r="Y16" s="286">
        <v>0</v>
      </c>
      <c r="Z16" s="34">
        <f>+B16+D16+F16+H16+J16+L16+N16+P16+R16+T16+V16+X16</f>
        <v>0</v>
      </c>
      <c r="AA16" s="35">
        <f>C16+E16+G16+I16+K16+M16+O16+Q16+S16+U16+W16+Y16</f>
        <v>539</v>
      </c>
      <c r="AB16" s="61">
        <f t="shared" ref="AB16:AB23" si="8">+Z16-AA16</f>
        <v>-539</v>
      </c>
      <c r="AC16" s="59">
        <f t="shared" ref="AC16:AC22" si="9">AB16/AA16</f>
        <v>-1</v>
      </c>
    </row>
    <row r="17" spans="1:100" x14ac:dyDescent="0.35">
      <c r="A17" s="36" t="s">
        <v>38</v>
      </c>
      <c r="B17" s="63">
        <v>0</v>
      </c>
      <c r="C17" s="63">
        <v>0</v>
      </c>
      <c r="D17" s="38">
        <v>0</v>
      </c>
      <c r="E17" s="57">
        <v>0</v>
      </c>
      <c r="F17" s="38">
        <v>0</v>
      </c>
      <c r="G17" s="57">
        <v>0</v>
      </c>
      <c r="H17" s="38">
        <v>0</v>
      </c>
      <c r="I17" s="20">
        <v>0</v>
      </c>
      <c r="J17" s="90">
        <v>0</v>
      </c>
      <c r="K17" s="57">
        <v>0</v>
      </c>
      <c r="L17" s="90">
        <v>0</v>
      </c>
      <c r="M17" s="57">
        <v>0</v>
      </c>
      <c r="N17" s="38">
        <v>0</v>
      </c>
      <c r="O17" s="57">
        <v>0</v>
      </c>
      <c r="P17" s="38">
        <v>0</v>
      </c>
      <c r="Q17" s="57">
        <v>0</v>
      </c>
      <c r="R17" s="38">
        <v>0</v>
      </c>
      <c r="S17" s="20">
        <v>0</v>
      </c>
      <c r="T17" s="38">
        <v>0</v>
      </c>
      <c r="U17" s="57">
        <v>0</v>
      </c>
      <c r="V17" s="155">
        <v>0</v>
      </c>
      <c r="W17" s="155">
        <v>0</v>
      </c>
      <c r="X17" s="38">
        <v>0</v>
      </c>
      <c r="Y17" s="57">
        <v>0</v>
      </c>
      <c r="Z17" s="34">
        <f t="shared" ref="Z17:Z22" si="10">+B17+D17+F17+H17+J17+L17+N17+P17+R17+T17+V17+X17</f>
        <v>0</v>
      </c>
      <c r="AA17" s="35">
        <f t="shared" ref="AA17:AA22" si="11">C17+E17+G17+I17+K17+M17+O17+Q17+S17+U17+W17+Y17</f>
        <v>0</v>
      </c>
      <c r="AB17" s="62">
        <f t="shared" si="8"/>
        <v>0</v>
      </c>
      <c r="AC17" s="60" t="e">
        <f t="shared" si="9"/>
        <v>#DIV/0!</v>
      </c>
    </row>
    <row r="18" spans="1:100" x14ac:dyDescent="0.35">
      <c r="A18" s="290" t="s">
        <v>39</v>
      </c>
      <c r="B18" s="291">
        <v>0</v>
      </c>
      <c r="C18" s="291"/>
      <c r="D18" s="293">
        <v>0</v>
      </c>
      <c r="E18" s="294">
        <v>0</v>
      </c>
      <c r="F18" s="293">
        <v>0</v>
      </c>
      <c r="G18" s="294">
        <v>0</v>
      </c>
      <c r="H18" s="293">
        <v>0</v>
      </c>
      <c r="I18" s="239">
        <v>0</v>
      </c>
      <c r="J18" s="284">
        <v>0</v>
      </c>
      <c r="K18" s="294">
        <v>0</v>
      </c>
      <c r="L18" s="284">
        <v>0</v>
      </c>
      <c r="M18" s="294">
        <v>0</v>
      </c>
      <c r="N18" s="293">
        <v>0</v>
      </c>
      <c r="O18" s="294">
        <v>0</v>
      </c>
      <c r="P18" s="293">
        <v>0</v>
      </c>
      <c r="Q18" s="294">
        <v>0</v>
      </c>
      <c r="R18" s="293">
        <v>0</v>
      </c>
      <c r="S18" s="239">
        <v>0</v>
      </c>
      <c r="T18" s="293">
        <v>0</v>
      </c>
      <c r="U18" s="294">
        <v>0</v>
      </c>
      <c r="V18" s="297">
        <v>0</v>
      </c>
      <c r="W18" s="297">
        <v>0</v>
      </c>
      <c r="X18" s="293">
        <v>0</v>
      </c>
      <c r="Y18" s="294">
        <v>0</v>
      </c>
      <c r="Z18" s="34">
        <f t="shared" si="10"/>
        <v>0</v>
      </c>
      <c r="AA18" s="35">
        <f t="shared" si="11"/>
        <v>0</v>
      </c>
      <c r="AB18" s="62">
        <f t="shared" si="8"/>
        <v>0</v>
      </c>
      <c r="AC18" s="60" t="e">
        <f t="shared" si="9"/>
        <v>#DIV/0!</v>
      </c>
    </row>
    <row r="19" spans="1:100" x14ac:dyDescent="0.35">
      <c r="A19" s="36" t="s">
        <v>40</v>
      </c>
      <c r="B19" s="63">
        <v>0</v>
      </c>
      <c r="C19" s="63">
        <v>0</v>
      </c>
      <c r="D19" s="38">
        <v>0</v>
      </c>
      <c r="E19" s="57">
        <v>0</v>
      </c>
      <c r="F19" s="38">
        <v>0</v>
      </c>
      <c r="G19" s="57">
        <v>0</v>
      </c>
      <c r="H19" s="38">
        <v>0</v>
      </c>
      <c r="I19" s="20">
        <v>0</v>
      </c>
      <c r="J19" s="90">
        <v>0</v>
      </c>
      <c r="K19" s="57">
        <v>0</v>
      </c>
      <c r="L19" s="90">
        <v>0</v>
      </c>
      <c r="M19" s="57">
        <v>0</v>
      </c>
      <c r="N19" s="38">
        <v>0</v>
      </c>
      <c r="O19" s="57">
        <v>0</v>
      </c>
      <c r="P19" s="38">
        <v>0</v>
      </c>
      <c r="Q19" s="57">
        <v>0</v>
      </c>
      <c r="R19" s="38">
        <v>0</v>
      </c>
      <c r="S19" s="20">
        <v>0</v>
      </c>
      <c r="T19" s="38">
        <v>0</v>
      </c>
      <c r="U19" s="57">
        <v>0</v>
      </c>
      <c r="V19" s="155">
        <v>0</v>
      </c>
      <c r="W19" s="155">
        <v>0</v>
      </c>
      <c r="X19" s="38">
        <v>0</v>
      </c>
      <c r="Y19" s="57">
        <v>0</v>
      </c>
      <c r="Z19" s="34">
        <f t="shared" si="10"/>
        <v>0</v>
      </c>
      <c r="AA19" s="35">
        <f t="shared" si="11"/>
        <v>0</v>
      </c>
      <c r="AB19" s="62">
        <f t="shared" si="8"/>
        <v>0</v>
      </c>
      <c r="AC19" s="60" t="e">
        <f>AB19/AA19</f>
        <v>#DIV/0!</v>
      </c>
    </row>
    <row r="20" spans="1:100" x14ac:dyDescent="0.35">
      <c r="A20" s="36" t="s">
        <v>41</v>
      </c>
      <c r="B20" s="63">
        <v>0</v>
      </c>
      <c r="C20" s="63">
        <v>0</v>
      </c>
      <c r="D20" s="38">
        <v>0</v>
      </c>
      <c r="E20" s="57">
        <v>0</v>
      </c>
      <c r="F20" s="38">
        <v>0</v>
      </c>
      <c r="G20" s="57">
        <v>0</v>
      </c>
      <c r="H20" s="38">
        <v>0</v>
      </c>
      <c r="I20" s="19">
        <v>0</v>
      </c>
      <c r="J20" s="90">
        <v>0</v>
      </c>
      <c r="K20" s="57">
        <v>0</v>
      </c>
      <c r="L20" s="90">
        <v>0</v>
      </c>
      <c r="M20" s="57">
        <v>0</v>
      </c>
      <c r="N20" s="38">
        <v>0</v>
      </c>
      <c r="O20" s="57">
        <v>0</v>
      </c>
      <c r="P20" s="38">
        <v>0</v>
      </c>
      <c r="Q20" s="57">
        <v>0</v>
      </c>
      <c r="R20" s="38">
        <v>0</v>
      </c>
      <c r="S20" s="19">
        <v>0</v>
      </c>
      <c r="T20" s="38">
        <v>0</v>
      </c>
      <c r="U20" s="57">
        <v>0</v>
      </c>
      <c r="V20" s="155">
        <v>0</v>
      </c>
      <c r="W20" s="155">
        <v>0</v>
      </c>
      <c r="X20" s="38">
        <v>0</v>
      </c>
      <c r="Y20" s="57">
        <v>0</v>
      </c>
      <c r="Z20" s="34">
        <f t="shared" si="10"/>
        <v>0</v>
      </c>
      <c r="AA20" s="35">
        <f t="shared" si="11"/>
        <v>0</v>
      </c>
      <c r="AB20" s="62">
        <f t="shared" si="8"/>
        <v>0</v>
      </c>
      <c r="AC20" s="60" t="e">
        <f>AB20/AA20</f>
        <v>#DIV/0!</v>
      </c>
    </row>
    <row r="21" spans="1:100" x14ac:dyDescent="0.35">
      <c r="A21" s="36" t="s">
        <v>42</v>
      </c>
      <c r="B21" s="63">
        <v>0</v>
      </c>
      <c r="C21" s="63">
        <v>0</v>
      </c>
      <c r="D21" s="38">
        <v>0</v>
      </c>
      <c r="E21" s="57">
        <v>0</v>
      </c>
      <c r="F21" s="38">
        <v>0</v>
      </c>
      <c r="G21" s="57">
        <v>0</v>
      </c>
      <c r="H21" s="38">
        <v>0</v>
      </c>
      <c r="I21" s="19">
        <v>0</v>
      </c>
      <c r="J21" s="90">
        <v>0</v>
      </c>
      <c r="K21" s="57">
        <v>0</v>
      </c>
      <c r="L21" s="90">
        <v>0</v>
      </c>
      <c r="M21" s="57">
        <v>0</v>
      </c>
      <c r="N21" s="38">
        <v>0</v>
      </c>
      <c r="O21" s="57">
        <v>0</v>
      </c>
      <c r="P21" s="38">
        <v>0</v>
      </c>
      <c r="Q21" s="57">
        <v>0</v>
      </c>
      <c r="R21" s="38">
        <v>0</v>
      </c>
      <c r="S21" s="19">
        <v>0</v>
      </c>
      <c r="T21" s="38">
        <v>0</v>
      </c>
      <c r="U21" s="57">
        <v>0</v>
      </c>
      <c r="V21" s="155">
        <v>0</v>
      </c>
      <c r="W21" s="155">
        <v>0</v>
      </c>
      <c r="X21" s="38">
        <v>0</v>
      </c>
      <c r="Y21" s="57">
        <v>0</v>
      </c>
      <c r="Z21" s="34">
        <f t="shared" si="10"/>
        <v>0</v>
      </c>
      <c r="AA21" s="35">
        <f t="shared" si="11"/>
        <v>0</v>
      </c>
      <c r="AB21" s="62">
        <f t="shared" si="8"/>
        <v>0</v>
      </c>
      <c r="AC21" s="60" t="e">
        <f t="shared" si="9"/>
        <v>#DIV/0!</v>
      </c>
    </row>
    <row r="22" spans="1:100" ht="19.5" thickBot="1" x14ac:dyDescent="0.4">
      <c r="A22" s="41" t="s">
        <v>43</v>
      </c>
      <c r="B22" s="64">
        <v>0</v>
      </c>
      <c r="C22" s="64">
        <v>0</v>
      </c>
      <c r="D22" s="44">
        <v>0</v>
      </c>
      <c r="E22" s="58">
        <v>0</v>
      </c>
      <c r="F22" s="44">
        <v>0</v>
      </c>
      <c r="G22" s="58">
        <v>0</v>
      </c>
      <c r="H22" s="44">
        <v>0</v>
      </c>
      <c r="I22" s="19">
        <v>0</v>
      </c>
      <c r="J22" s="90">
        <v>0</v>
      </c>
      <c r="K22" s="58">
        <v>1</v>
      </c>
      <c r="L22" s="90">
        <v>0</v>
      </c>
      <c r="M22" s="58">
        <v>0</v>
      </c>
      <c r="N22" s="44">
        <v>0</v>
      </c>
      <c r="O22" s="58">
        <v>0</v>
      </c>
      <c r="P22" s="44">
        <v>0</v>
      </c>
      <c r="Q22" s="58">
        <v>0</v>
      </c>
      <c r="R22" s="44">
        <v>0</v>
      </c>
      <c r="S22" s="19">
        <v>0</v>
      </c>
      <c r="T22" s="44">
        <v>0</v>
      </c>
      <c r="U22" s="58">
        <v>0</v>
      </c>
      <c r="V22" s="156">
        <v>0</v>
      </c>
      <c r="W22" s="156">
        <v>0</v>
      </c>
      <c r="X22" s="44">
        <v>0</v>
      </c>
      <c r="Y22" s="58">
        <v>0</v>
      </c>
      <c r="Z22" s="34">
        <f t="shared" si="10"/>
        <v>0</v>
      </c>
      <c r="AA22" s="35">
        <f t="shared" si="11"/>
        <v>1</v>
      </c>
      <c r="AB22" s="62">
        <f t="shared" si="8"/>
        <v>-1</v>
      </c>
      <c r="AC22" s="60">
        <f t="shared" si="9"/>
        <v>-1</v>
      </c>
    </row>
    <row r="23" spans="1:100" s="121" customFormat="1" ht="19.5" thickBot="1" x14ac:dyDescent="0.4">
      <c r="A23" s="305" t="s">
        <v>10</v>
      </c>
      <c r="B23" s="306">
        <f>SUM(B16:B22)</f>
        <v>0</v>
      </c>
      <c r="C23" s="307">
        <f t="shared" ref="C23" si="12">SUM(C16:C22)</f>
        <v>0</v>
      </c>
      <c r="D23" s="308">
        <f t="shared" ref="D23:I23" si="13">SUM(D16:D22)</f>
        <v>0</v>
      </c>
      <c r="E23" s="309">
        <f t="shared" si="13"/>
        <v>0</v>
      </c>
      <c r="F23" s="308">
        <f t="shared" si="13"/>
        <v>0</v>
      </c>
      <c r="G23" s="309">
        <f t="shared" si="13"/>
        <v>0</v>
      </c>
      <c r="H23" s="308">
        <f t="shared" si="13"/>
        <v>0</v>
      </c>
      <c r="I23" s="309">
        <f t="shared" si="13"/>
        <v>0</v>
      </c>
      <c r="J23" s="310">
        <f>SUM(J16:J22)</f>
        <v>0</v>
      </c>
      <c r="K23" s="309">
        <f t="shared" ref="K23:M23" si="14">SUM(K16:K22)</f>
        <v>540</v>
      </c>
      <c r="L23" s="311">
        <f t="shared" si="14"/>
        <v>0</v>
      </c>
      <c r="M23" s="307">
        <f t="shared" si="14"/>
        <v>0</v>
      </c>
      <c r="N23" s="308">
        <f t="shared" ref="N23:S23" si="15">SUM(N16:N22)</f>
        <v>0</v>
      </c>
      <c r="O23" s="309">
        <f t="shared" si="15"/>
        <v>0</v>
      </c>
      <c r="P23" s="312">
        <f t="shared" si="15"/>
        <v>0</v>
      </c>
      <c r="Q23" s="307">
        <f t="shared" si="15"/>
        <v>0</v>
      </c>
      <c r="R23" s="308">
        <v>0</v>
      </c>
      <c r="S23" s="307">
        <f t="shared" si="15"/>
        <v>0</v>
      </c>
      <c r="T23" s="308">
        <f t="shared" ref="T23:Y23" si="16">SUM(T16:T22)</f>
        <v>0</v>
      </c>
      <c r="U23" s="309">
        <f t="shared" si="16"/>
        <v>0</v>
      </c>
      <c r="V23" s="309">
        <f t="shared" si="16"/>
        <v>0</v>
      </c>
      <c r="W23" s="307">
        <f t="shared" si="16"/>
        <v>0</v>
      </c>
      <c r="X23" s="308">
        <f t="shared" si="16"/>
        <v>0</v>
      </c>
      <c r="Y23" s="309">
        <f t="shared" si="16"/>
        <v>0</v>
      </c>
      <c r="Z23" s="312">
        <f>+B23+D23+F23+H23+J23+L23+N23+P23+R23+T23+V23+X23</f>
        <v>0</v>
      </c>
      <c r="AA23" s="314">
        <f>SUM(AA16:AA22)</f>
        <v>540</v>
      </c>
      <c r="AB23" s="309">
        <f t="shared" si="8"/>
        <v>-540</v>
      </c>
      <c r="AC23" s="304">
        <f t="shared" ref="AC23" si="17">AB23/AA23</f>
        <v>-1</v>
      </c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</row>
    <row r="24" spans="1:100" ht="19.5" thickBot="1" x14ac:dyDescent="0.4">
      <c r="A24" s="259" t="str">
        <f>'TRAFICO X NAVIERA'!A24</f>
        <v>ONE</v>
      </c>
      <c r="B24" s="260" t="s">
        <v>97</v>
      </c>
      <c r="C24" s="261" t="s">
        <v>74</v>
      </c>
      <c r="D24" s="261" t="s">
        <v>98</v>
      </c>
      <c r="E24" s="261" t="s">
        <v>75</v>
      </c>
      <c r="F24" s="262" t="s">
        <v>99</v>
      </c>
      <c r="G24" s="263" t="s">
        <v>76</v>
      </c>
      <c r="H24" s="262" t="s">
        <v>100</v>
      </c>
      <c r="I24" s="263" t="s">
        <v>77</v>
      </c>
      <c r="J24" s="262" t="s">
        <v>101</v>
      </c>
      <c r="K24" s="263" t="s">
        <v>78</v>
      </c>
      <c r="L24" s="262" t="s">
        <v>102</v>
      </c>
      <c r="M24" s="263" t="s">
        <v>79</v>
      </c>
      <c r="N24" s="262" t="s">
        <v>103</v>
      </c>
      <c r="O24" s="263" t="s">
        <v>80</v>
      </c>
      <c r="P24" s="264" t="s">
        <v>104</v>
      </c>
      <c r="Q24" s="265" t="s">
        <v>81</v>
      </c>
      <c r="R24" s="264" t="s">
        <v>105</v>
      </c>
      <c r="S24" s="265" t="s">
        <v>82</v>
      </c>
      <c r="T24" s="264" t="s">
        <v>106</v>
      </c>
      <c r="U24" s="265" t="s">
        <v>83</v>
      </c>
      <c r="V24" s="218" t="s">
        <v>107</v>
      </c>
      <c r="W24" s="265" t="s">
        <v>84</v>
      </c>
      <c r="X24" s="264" t="s">
        <v>108</v>
      </c>
      <c r="Y24" s="264" t="s">
        <v>85</v>
      </c>
      <c r="Z24" s="266" t="s">
        <v>109</v>
      </c>
      <c r="AA24" s="267" t="s">
        <v>88</v>
      </c>
      <c r="AB24" s="268" t="s">
        <v>26</v>
      </c>
      <c r="AC24" s="269" t="s">
        <v>25</v>
      </c>
    </row>
    <row r="25" spans="1:100" x14ac:dyDescent="0.35">
      <c r="A25" s="282" t="s">
        <v>37</v>
      </c>
      <c r="B25" s="283">
        <v>1142</v>
      </c>
      <c r="C25" s="283">
        <v>1152</v>
      </c>
      <c r="D25" s="284">
        <v>1487</v>
      </c>
      <c r="E25" s="284">
        <v>1375</v>
      </c>
      <c r="F25" s="284">
        <v>1235</v>
      </c>
      <c r="G25" s="284">
        <v>1483</v>
      </c>
      <c r="H25" s="284">
        <v>1127</v>
      </c>
      <c r="I25" s="284">
        <v>1832</v>
      </c>
      <c r="J25" s="284">
        <v>1445</v>
      </c>
      <c r="K25" s="284">
        <v>1594</v>
      </c>
      <c r="L25" s="288">
        <v>1103</v>
      </c>
      <c r="M25" s="288">
        <v>1839</v>
      </c>
      <c r="N25" s="284">
        <v>1709</v>
      </c>
      <c r="O25" s="284">
        <v>2216</v>
      </c>
      <c r="P25" s="284">
        <v>1303</v>
      </c>
      <c r="Q25" s="284">
        <v>1513</v>
      </c>
      <c r="R25" s="284">
        <v>1315</v>
      </c>
      <c r="S25" s="284">
        <v>1392</v>
      </c>
      <c r="T25" s="284">
        <v>1215</v>
      </c>
      <c r="U25" s="284">
        <v>1692</v>
      </c>
      <c r="V25" s="285">
        <v>917</v>
      </c>
      <c r="W25" s="285">
        <v>1974</v>
      </c>
      <c r="X25" s="284">
        <v>797</v>
      </c>
      <c r="Y25" s="284">
        <v>1269</v>
      </c>
      <c r="Z25" s="34">
        <f>+B25+D25+F25+H25+J25+L25+N25+P25+R25+T25+V25+X25</f>
        <v>14795</v>
      </c>
      <c r="AA25" s="35">
        <f>C25+E25+G25+I25+K25+M25+O25+Q25+S25+U25+W25+Y25</f>
        <v>19331</v>
      </c>
      <c r="AB25" s="61">
        <f t="shared" ref="AB25:AB28" si="18">+Z25-AA25</f>
        <v>-4536</v>
      </c>
      <c r="AC25" s="59">
        <f t="shared" ref="AC25:AC31" si="19">AB25/AA25</f>
        <v>-0.23464900936319902</v>
      </c>
    </row>
    <row r="26" spans="1:100" x14ac:dyDescent="0.35">
      <c r="A26" s="36" t="s">
        <v>38</v>
      </c>
      <c r="B26" s="63">
        <v>0</v>
      </c>
      <c r="C26" s="63">
        <v>0</v>
      </c>
      <c r="D26" s="38">
        <v>0</v>
      </c>
      <c r="E26" s="38">
        <v>708</v>
      </c>
      <c r="F26" s="38">
        <v>262</v>
      </c>
      <c r="G26" s="38">
        <v>0</v>
      </c>
      <c r="H26" s="38">
        <v>0</v>
      </c>
      <c r="I26" s="38">
        <v>0</v>
      </c>
      <c r="J26" s="90">
        <v>40</v>
      </c>
      <c r="K26" s="90">
        <v>0</v>
      </c>
      <c r="L26" s="146">
        <v>298</v>
      </c>
      <c r="M26" s="146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142</v>
      </c>
      <c r="U26" s="38">
        <v>0</v>
      </c>
      <c r="V26" s="155">
        <v>0</v>
      </c>
      <c r="W26" s="155">
        <v>0</v>
      </c>
      <c r="X26" s="38">
        <v>424</v>
      </c>
      <c r="Y26" s="38">
        <v>96</v>
      </c>
      <c r="Z26" s="34">
        <f t="shared" ref="Z26:Z31" si="20">+B26+D26+F26+H26+J26+L26+N26+P26+R26+T26+V26+X26</f>
        <v>1166</v>
      </c>
      <c r="AA26" s="35">
        <f t="shared" ref="AA26:AA31" si="21">C26+E26+G26+I26+K26+M26+O26+Q26+S26+U26+W26+Y26</f>
        <v>804</v>
      </c>
      <c r="AB26" s="62">
        <f>+Z26-AA26</f>
        <v>362</v>
      </c>
      <c r="AC26" s="60">
        <f t="shared" si="19"/>
        <v>0.45024875621890548</v>
      </c>
    </row>
    <row r="27" spans="1:100" ht="21" customHeight="1" x14ac:dyDescent="0.35">
      <c r="A27" s="290" t="s">
        <v>39</v>
      </c>
      <c r="B27" s="291">
        <v>622</v>
      </c>
      <c r="C27" s="291">
        <v>446</v>
      </c>
      <c r="D27" s="293">
        <v>666</v>
      </c>
      <c r="E27" s="293">
        <v>765</v>
      </c>
      <c r="F27" s="293">
        <v>713</v>
      </c>
      <c r="G27" s="293">
        <v>640</v>
      </c>
      <c r="H27" s="293">
        <v>852</v>
      </c>
      <c r="I27" s="293">
        <v>948</v>
      </c>
      <c r="J27" s="284">
        <v>818</v>
      </c>
      <c r="K27" s="284">
        <v>537</v>
      </c>
      <c r="L27" s="295">
        <v>930</v>
      </c>
      <c r="M27" s="295">
        <v>673</v>
      </c>
      <c r="N27" s="293">
        <v>683</v>
      </c>
      <c r="O27" s="293">
        <v>607</v>
      </c>
      <c r="P27" s="293">
        <v>658</v>
      </c>
      <c r="Q27" s="293">
        <v>624</v>
      </c>
      <c r="R27" s="293">
        <v>604</v>
      </c>
      <c r="S27" s="293">
        <v>705</v>
      </c>
      <c r="T27" s="293">
        <v>761</v>
      </c>
      <c r="U27" s="293">
        <v>750</v>
      </c>
      <c r="V27" s="297">
        <v>375</v>
      </c>
      <c r="W27" s="297">
        <v>761</v>
      </c>
      <c r="X27" s="293">
        <v>450</v>
      </c>
      <c r="Y27" s="293">
        <v>489</v>
      </c>
      <c r="Z27" s="34">
        <f t="shared" si="20"/>
        <v>8132</v>
      </c>
      <c r="AA27" s="35">
        <f t="shared" si="21"/>
        <v>7945</v>
      </c>
      <c r="AB27" s="62">
        <f>+Z27-AA27</f>
        <v>187</v>
      </c>
      <c r="AC27" s="60">
        <f t="shared" si="19"/>
        <v>2.3536815607300188E-2</v>
      </c>
    </row>
    <row r="28" spans="1:100" x14ac:dyDescent="0.35">
      <c r="A28" s="36" t="s">
        <v>40</v>
      </c>
      <c r="B28" s="63">
        <v>736</v>
      </c>
      <c r="C28" s="63">
        <v>646</v>
      </c>
      <c r="D28" s="38">
        <v>757</v>
      </c>
      <c r="E28" s="38">
        <v>683</v>
      </c>
      <c r="F28" s="38">
        <v>577</v>
      </c>
      <c r="G28" s="38">
        <v>469</v>
      </c>
      <c r="H28" s="38">
        <v>464</v>
      </c>
      <c r="I28" s="38">
        <v>564</v>
      </c>
      <c r="J28" s="90">
        <v>733</v>
      </c>
      <c r="K28" s="90">
        <v>261</v>
      </c>
      <c r="L28" s="146">
        <v>95</v>
      </c>
      <c r="M28" s="146">
        <v>2212</v>
      </c>
      <c r="N28" s="38">
        <v>432</v>
      </c>
      <c r="O28" s="38">
        <v>967</v>
      </c>
      <c r="P28" s="38">
        <v>564</v>
      </c>
      <c r="Q28" s="38">
        <v>2003</v>
      </c>
      <c r="R28" s="38">
        <v>1160</v>
      </c>
      <c r="S28" s="38">
        <v>1070</v>
      </c>
      <c r="T28" s="38">
        <v>977</v>
      </c>
      <c r="U28" s="38">
        <v>1717</v>
      </c>
      <c r="V28" s="155">
        <v>802</v>
      </c>
      <c r="W28" s="155">
        <v>751</v>
      </c>
      <c r="X28" s="38">
        <v>967</v>
      </c>
      <c r="Y28" s="38">
        <v>950</v>
      </c>
      <c r="Z28" s="34">
        <f t="shared" si="20"/>
        <v>8264</v>
      </c>
      <c r="AA28" s="35">
        <f t="shared" si="21"/>
        <v>12293</v>
      </c>
      <c r="AB28" s="62">
        <f t="shared" si="18"/>
        <v>-4029</v>
      </c>
      <c r="AC28" s="60">
        <f t="shared" si="19"/>
        <v>-0.3277474985764256</v>
      </c>
    </row>
    <row r="29" spans="1:100" x14ac:dyDescent="0.35">
      <c r="A29" s="36" t="s">
        <v>41</v>
      </c>
      <c r="B29" s="63">
        <v>0</v>
      </c>
      <c r="C29" s="63">
        <v>2</v>
      </c>
      <c r="D29" s="38">
        <v>4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90">
        <v>4</v>
      </c>
      <c r="K29" s="90">
        <v>0</v>
      </c>
      <c r="L29" s="146">
        <v>2</v>
      </c>
      <c r="M29" s="146">
        <v>0</v>
      </c>
      <c r="N29" s="38">
        <v>0</v>
      </c>
      <c r="O29" s="38">
        <v>4</v>
      </c>
      <c r="P29" s="38">
        <v>0</v>
      </c>
      <c r="Q29" s="38">
        <v>0</v>
      </c>
      <c r="R29" s="38">
        <v>0</v>
      </c>
      <c r="S29" s="38">
        <v>0</v>
      </c>
      <c r="T29" s="38">
        <v>2</v>
      </c>
      <c r="U29" s="38">
        <v>0</v>
      </c>
      <c r="V29" s="155">
        <v>2</v>
      </c>
      <c r="W29" s="155">
        <v>0</v>
      </c>
      <c r="X29" s="38">
        <v>2</v>
      </c>
      <c r="Y29" s="38">
        <v>0</v>
      </c>
      <c r="Z29" s="34">
        <f t="shared" si="20"/>
        <v>16</v>
      </c>
      <c r="AA29" s="35">
        <f t="shared" si="21"/>
        <v>6</v>
      </c>
      <c r="AB29" s="62">
        <f>+Z29-AA29</f>
        <v>10</v>
      </c>
      <c r="AC29" s="60">
        <f t="shared" si="19"/>
        <v>1.6666666666666667</v>
      </c>
    </row>
    <row r="30" spans="1:100" x14ac:dyDescent="0.35">
      <c r="A30" s="36" t="s">
        <v>42</v>
      </c>
      <c r="B30" s="63">
        <v>0</v>
      </c>
      <c r="C30" s="63">
        <v>0</v>
      </c>
      <c r="D30" s="38">
        <v>4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90">
        <v>6</v>
      </c>
      <c r="K30" s="90">
        <v>0</v>
      </c>
      <c r="L30" s="146">
        <v>0</v>
      </c>
      <c r="M30" s="146">
        <v>2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4</v>
      </c>
      <c r="U30" s="38">
        <v>0</v>
      </c>
      <c r="V30" s="155">
        <v>6</v>
      </c>
      <c r="W30" s="155">
        <v>0</v>
      </c>
      <c r="X30" s="38">
        <v>0</v>
      </c>
      <c r="Y30" s="38">
        <v>0</v>
      </c>
      <c r="Z30" s="34">
        <f t="shared" si="20"/>
        <v>20</v>
      </c>
      <c r="AA30" s="35">
        <f t="shared" si="21"/>
        <v>2</v>
      </c>
      <c r="AB30" s="62">
        <f>+Z30-AA30</f>
        <v>18</v>
      </c>
      <c r="AC30" s="60">
        <f t="shared" si="19"/>
        <v>9</v>
      </c>
    </row>
    <row r="31" spans="1:100" ht="19.5" thickBot="1" x14ac:dyDescent="0.4">
      <c r="A31" s="41" t="s">
        <v>43</v>
      </c>
      <c r="B31" s="64">
        <v>620</v>
      </c>
      <c r="C31" s="64">
        <v>70</v>
      </c>
      <c r="D31" s="44">
        <v>60</v>
      </c>
      <c r="E31" s="44">
        <v>186</v>
      </c>
      <c r="F31" s="44">
        <v>53</v>
      </c>
      <c r="G31" s="44">
        <v>461</v>
      </c>
      <c r="H31" s="44">
        <v>118</v>
      </c>
      <c r="I31" s="44">
        <v>128</v>
      </c>
      <c r="J31" s="90">
        <v>424</v>
      </c>
      <c r="K31" s="90">
        <v>202</v>
      </c>
      <c r="L31" s="147">
        <v>225</v>
      </c>
      <c r="M31" s="147">
        <v>137</v>
      </c>
      <c r="N31" s="44">
        <v>82</v>
      </c>
      <c r="O31" s="44">
        <v>148</v>
      </c>
      <c r="P31" s="44">
        <v>87</v>
      </c>
      <c r="Q31" s="44">
        <v>298</v>
      </c>
      <c r="R31" s="44">
        <v>183</v>
      </c>
      <c r="S31" s="44">
        <v>61</v>
      </c>
      <c r="T31" s="44">
        <v>374</v>
      </c>
      <c r="U31" s="44">
        <v>174</v>
      </c>
      <c r="V31" s="156">
        <v>246</v>
      </c>
      <c r="W31" s="156">
        <v>28</v>
      </c>
      <c r="X31" s="44">
        <v>100</v>
      </c>
      <c r="Y31" s="44">
        <v>176</v>
      </c>
      <c r="Z31" s="34">
        <f t="shared" si="20"/>
        <v>2572</v>
      </c>
      <c r="AA31" s="35">
        <f t="shared" si="21"/>
        <v>2069</v>
      </c>
      <c r="AB31" s="62">
        <f>+Z31-AA31</f>
        <v>503</v>
      </c>
      <c r="AC31" s="60">
        <f t="shared" si="19"/>
        <v>0.24311261478975352</v>
      </c>
    </row>
    <row r="32" spans="1:100" s="121" customFormat="1" ht="19.5" thickBot="1" x14ac:dyDescent="0.4">
      <c r="A32" s="305" t="s">
        <v>10</v>
      </c>
      <c r="B32" s="306">
        <f t="shared" ref="B32:G32" si="22">SUM(B25:B31)</f>
        <v>3120</v>
      </c>
      <c r="C32" s="307">
        <f t="shared" si="22"/>
        <v>2316</v>
      </c>
      <c r="D32" s="308">
        <f t="shared" si="22"/>
        <v>2978</v>
      </c>
      <c r="E32" s="309">
        <f t="shared" si="22"/>
        <v>3717</v>
      </c>
      <c r="F32" s="308">
        <f t="shared" si="22"/>
        <v>2840</v>
      </c>
      <c r="G32" s="309">
        <f t="shared" si="22"/>
        <v>3053</v>
      </c>
      <c r="H32" s="308">
        <f>SUM(H25:H31)</f>
        <v>2561</v>
      </c>
      <c r="I32" s="309">
        <f>SUM(I25:I31)</f>
        <v>3472</v>
      </c>
      <c r="J32" s="310">
        <f t="shared" ref="J32:M32" si="23">SUM(J25:J31)</f>
        <v>3470</v>
      </c>
      <c r="K32" s="309">
        <f t="shared" si="23"/>
        <v>2594</v>
      </c>
      <c r="L32" s="311">
        <f t="shared" si="23"/>
        <v>2653</v>
      </c>
      <c r="M32" s="307">
        <f t="shared" si="23"/>
        <v>4863</v>
      </c>
      <c r="N32" s="308">
        <v>2906</v>
      </c>
      <c r="O32" s="309">
        <f t="shared" ref="O32:S32" si="24">SUM(O25:O31)</f>
        <v>3942</v>
      </c>
      <c r="P32" s="312">
        <v>2612</v>
      </c>
      <c r="Q32" s="307">
        <f t="shared" si="24"/>
        <v>4438</v>
      </c>
      <c r="R32" s="308">
        <f>SUM(R25:R31)</f>
        <v>3262</v>
      </c>
      <c r="S32" s="307">
        <f t="shared" si="24"/>
        <v>3228</v>
      </c>
      <c r="T32" s="308">
        <f t="shared" ref="T32:Y32" si="25">SUM(T25:T31)</f>
        <v>3475</v>
      </c>
      <c r="U32" s="309">
        <f t="shared" si="25"/>
        <v>4333</v>
      </c>
      <c r="V32" s="309">
        <f>SUM(V25:V31)</f>
        <v>2348</v>
      </c>
      <c r="W32" s="307">
        <f t="shared" si="25"/>
        <v>3514</v>
      </c>
      <c r="X32" s="308">
        <f t="shared" si="25"/>
        <v>2740</v>
      </c>
      <c r="Y32" s="309">
        <f t="shared" si="25"/>
        <v>2980</v>
      </c>
      <c r="Z32" s="312">
        <f>+B32+D32+F32+H32+J32+L32+N32+P32+R32+T32+V32+X32</f>
        <v>34965</v>
      </c>
      <c r="AA32" s="314">
        <f>SUM(AA25:AA31)</f>
        <v>42450</v>
      </c>
      <c r="AB32" s="309">
        <f>+Z32-AA32</f>
        <v>-7485</v>
      </c>
      <c r="AC32" s="304">
        <f t="shared" ref="AC32" si="26">AB32/AA32</f>
        <v>-0.17632508833922261</v>
      </c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</row>
    <row r="33" spans="1:100" ht="19.5" thickBot="1" x14ac:dyDescent="0.4">
      <c r="A33" s="259" t="str">
        <f>'TRAFICO X NAVIERA'!A33</f>
        <v>EMC</v>
      </c>
      <c r="B33" s="260" t="s">
        <v>97</v>
      </c>
      <c r="C33" s="261" t="s">
        <v>74</v>
      </c>
      <c r="D33" s="261" t="s">
        <v>98</v>
      </c>
      <c r="E33" s="261" t="s">
        <v>75</v>
      </c>
      <c r="F33" s="262" t="s">
        <v>99</v>
      </c>
      <c r="G33" s="263" t="s">
        <v>76</v>
      </c>
      <c r="H33" s="262" t="s">
        <v>100</v>
      </c>
      <c r="I33" s="263" t="s">
        <v>77</v>
      </c>
      <c r="J33" s="262" t="s">
        <v>101</v>
      </c>
      <c r="K33" s="263" t="s">
        <v>78</v>
      </c>
      <c r="L33" s="262" t="s">
        <v>102</v>
      </c>
      <c r="M33" s="263" t="s">
        <v>79</v>
      </c>
      <c r="N33" s="262" t="s">
        <v>103</v>
      </c>
      <c r="O33" s="263" t="s">
        <v>80</v>
      </c>
      <c r="P33" s="264" t="s">
        <v>104</v>
      </c>
      <c r="Q33" s="265" t="s">
        <v>81</v>
      </c>
      <c r="R33" s="264" t="s">
        <v>105</v>
      </c>
      <c r="S33" s="265" t="s">
        <v>82</v>
      </c>
      <c r="T33" s="264" t="s">
        <v>106</v>
      </c>
      <c r="U33" s="265" t="s">
        <v>83</v>
      </c>
      <c r="V33" s="218" t="s">
        <v>107</v>
      </c>
      <c r="W33" s="265" t="s">
        <v>84</v>
      </c>
      <c r="X33" s="264" t="s">
        <v>108</v>
      </c>
      <c r="Y33" s="264" t="s">
        <v>85</v>
      </c>
      <c r="Z33" s="266" t="s">
        <v>109</v>
      </c>
      <c r="AA33" s="267" t="s">
        <v>88</v>
      </c>
      <c r="AB33" s="268" t="s">
        <v>26</v>
      </c>
      <c r="AC33" s="269" t="s">
        <v>25</v>
      </c>
    </row>
    <row r="34" spans="1:100" x14ac:dyDescent="0.35">
      <c r="A34" s="282" t="s">
        <v>37</v>
      </c>
      <c r="B34" s="283">
        <v>708</v>
      </c>
      <c r="C34" s="283">
        <v>1369</v>
      </c>
      <c r="D34" s="284">
        <v>707</v>
      </c>
      <c r="E34" s="284">
        <v>792</v>
      </c>
      <c r="F34" s="284">
        <v>647</v>
      </c>
      <c r="G34" s="284">
        <v>798</v>
      </c>
      <c r="H34" s="284">
        <v>636</v>
      </c>
      <c r="I34" s="284">
        <v>834</v>
      </c>
      <c r="J34" s="284">
        <v>792</v>
      </c>
      <c r="K34" s="284">
        <v>962</v>
      </c>
      <c r="L34" s="288">
        <v>278</v>
      </c>
      <c r="M34" s="288">
        <v>902</v>
      </c>
      <c r="N34" s="284">
        <v>711</v>
      </c>
      <c r="O34" s="284">
        <v>1247</v>
      </c>
      <c r="P34" s="284">
        <v>547</v>
      </c>
      <c r="Q34" s="284">
        <v>1286</v>
      </c>
      <c r="R34" s="284">
        <v>4</v>
      </c>
      <c r="S34" s="284">
        <v>898</v>
      </c>
      <c r="T34" s="284">
        <v>0</v>
      </c>
      <c r="U34" s="284">
        <v>936</v>
      </c>
      <c r="V34" s="285">
        <v>0</v>
      </c>
      <c r="W34" s="285">
        <v>930</v>
      </c>
      <c r="X34" s="284">
        <v>40</v>
      </c>
      <c r="Y34" s="284">
        <v>837</v>
      </c>
      <c r="Z34" s="34">
        <f>+B34+D34+F34+H34+J34+L34+N34+P34+R34+T34+V34+X34</f>
        <v>5070</v>
      </c>
      <c r="AA34" s="35">
        <f>C34+E34+G34+I34+K34+M34+O34+Q34+S34+U34+W34+Y34</f>
        <v>11791</v>
      </c>
      <c r="AB34" s="61">
        <f>+Z34-AA34</f>
        <v>-6721</v>
      </c>
      <c r="AC34" s="59">
        <f t="shared" ref="AC34:AC41" si="27">AB34/AA34</f>
        <v>-0.57001102535832415</v>
      </c>
    </row>
    <row r="35" spans="1:100" x14ac:dyDescent="0.35">
      <c r="A35" s="36" t="s">
        <v>38</v>
      </c>
      <c r="B35" s="63">
        <v>0</v>
      </c>
      <c r="C35" s="63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90">
        <v>0</v>
      </c>
      <c r="K35" s="90">
        <v>0</v>
      </c>
      <c r="L35" s="146">
        <v>0</v>
      </c>
      <c r="M35" s="146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155">
        <v>0</v>
      </c>
      <c r="W35" s="155">
        <v>0</v>
      </c>
      <c r="X35" s="38">
        <v>0</v>
      </c>
      <c r="Y35" s="38">
        <v>0</v>
      </c>
      <c r="Z35" s="34">
        <f t="shared" ref="Z35:Z40" si="28">+B35+D35+F35+H35+J35+L35+N35+P35+R35+T35+V35+X35</f>
        <v>0</v>
      </c>
      <c r="AA35" s="35">
        <f t="shared" ref="AA35:AA40" si="29">C35+E35+G35+I35+K35+M35+O35+Q35+S35+U35+W35+Y35</f>
        <v>0</v>
      </c>
      <c r="AB35" s="62">
        <f>+Z35-AA35</f>
        <v>0</v>
      </c>
      <c r="AC35" s="60" t="e">
        <f t="shared" si="27"/>
        <v>#DIV/0!</v>
      </c>
    </row>
    <row r="36" spans="1:100" x14ac:dyDescent="0.35">
      <c r="A36" s="290" t="s">
        <v>39</v>
      </c>
      <c r="B36" s="291">
        <v>0</v>
      </c>
      <c r="C36" s="291">
        <v>4</v>
      </c>
      <c r="D36" s="293">
        <v>0</v>
      </c>
      <c r="E36" s="293">
        <v>2</v>
      </c>
      <c r="F36" s="293">
        <v>0</v>
      </c>
      <c r="G36" s="293">
        <v>22</v>
      </c>
      <c r="H36" s="293">
        <v>2</v>
      </c>
      <c r="I36" s="293">
        <v>30</v>
      </c>
      <c r="J36" s="284">
        <v>10</v>
      </c>
      <c r="K36" s="284">
        <v>2</v>
      </c>
      <c r="L36" s="295">
        <v>12</v>
      </c>
      <c r="M36" s="295">
        <v>1</v>
      </c>
      <c r="N36" s="293">
        <v>0</v>
      </c>
      <c r="O36" s="293">
        <v>2</v>
      </c>
      <c r="P36" s="293">
        <v>0</v>
      </c>
      <c r="Q36" s="293">
        <v>8</v>
      </c>
      <c r="R36" s="293">
        <v>0</v>
      </c>
      <c r="S36" s="293">
        <v>0</v>
      </c>
      <c r="T36" s="293">
        <v>0</v>
      </c>
      <c r="U36" s="293">
        <v>0</v>
      </c>
      <c r="V36" s="297">
        <v>0</v>
      </c>
      <c r="W36" s="297">
        <v>2</v>
      </c>
      <c r="X36" s="293">
        <v>0</v>
      </c>
      <c r="Y36" s="293">
        <v>0</v>
      </c>
      <c r="Z36" s="34">
        <f t="shared" si="28"/>
        <v>24</v>
      </c>
      <c r="AA36" s="35">
        <f t="shared" si="29"/>
        <v>73</v>
      </c>
      <c r="AB36" s="62">
        <f t="shared" ref="AB36:AB40" si="30">+Z36-AA36</f>
        <v>-49</v>
      </c>
      <c r="AC36" s="60">
        <f t="shared" si="27"/>
        <v>-0.67123287671232879</v>
      </c>
    </row>
    <row r="37" spans="1:100" x14ac:dyDescent="0.35">
      <c r="A37" s="36" t="s">
        <v>40</v>
      </c>
      <c r="B37" s="63">
        <v>708</v>
      </c>
      <c r="C37" s="63">
        <v>1379</v>
      </c>
      <c r="D37" s="38">
        <v>749</v>
      </c>
      <c r="E37" s="38">
        <v>786</v>
      </c>
      <c r="F37" s="38">
        <v>725</v>
      </c>
      <c r="G37" s="38">
        <v>776</v>
      </c>
      <c r="H37" s="38">
        <v>594</v>
      </c>
      <c r="I37" s="38">
        <v>435</v>
      </c>
      <c r="J37" s="90">
        <v>608</v>
      </c>
      <c r="K37" s="90">
        <v>960</v>
      </c>
      <c r="L37" s="146">
        <v>309</v>
      </c>
      <c r="M37" s="146">
        <v>1147</v>
      </c>
      <c r="N37" s="38">
        <v>490</v>
      </c>
      <c r="O37" s="38">
        <v>863</v>
      </c>
      <c r="P37" s="38">
        <v>1373</v>
      </c>
      <c r="Q37" s="38">
        <v>1093</v>
      </c>
      <c r="R37" s="38">
        <v>452</v>
      </c>
      <c r="S37" s="38">
        <v>902</v>
      </c>
      <c r="T37" s="38">
        <v>4</v>
      </c>
      <c r="U37" s="38">
        <v>1081</v>
      </c>
      <c r="V37" s="155">
        <v>0</v>
      </c>
      <c r="W37" s="155">
        <v>483</v>
      </c>
      <c r="X37" s="38">
        <v>0</v>
      </c>
      <c r="Y37" s="38">
        <v>715</v>
      </c>
      <c r="Z37" s="34">
        <f t="shared" si="28"/>
        <v>6012</v>
      </c>
      <c r="AA37" s="35">
        <f t="shared" si="29"/>
        <v>10620</v>
      </c>
      <c r="AB37" s="62">
        <f>+Z37-AA37</f>
        <v>-4608</v>
      </c>
      <c r="AC37" s="60">
        <f t="shared" si="27"/>
        <v>-0.43389830508474575</v>
      </c>
    </row>
    <row r="38" spans="1:100" x14ac:dyDescent="0.35">
      <c r="A38" s="36" t="s">
        <v>41</v>
      </c>
      <c r="B38" s="63">
        <v>0</v>
      </c>
      <c r="C38" s="63">
        <v>0</v>
      </c>
      <c r="D38" s="38">
        <v>0</v>
      </c>
      <c r="E38" s="38">
        <v>0</v>
      </c>
      <c r="F38" s="38">
        <v>2</v>
      </c>
      <c r="G38" s="38">
        <v>0</v>
      </c>
      <c r="H38" s="38">
        <v>0</v>
      </c>
      <c r="I38" s="38">
        <v>0</v>
      </c>
      <c r="J38" s="90">
        <v>0</v>
      </c>
      <c r="K38" s="90">
        <v>0</v>
      </c>
      <c r="L38" s="146">
        <v>0</v>
      </c>
      <c r="M38" s="146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155">
        <v>0</v>
      </c>
      <c r="W38" s="155">
        <v>0</v>
      </c>
      <c r="X38" s="38">
        <v>0</v>
      </c>
      <c r="Y38" s="38">
        <v>0</v>
      </c>
      <c r="Z38" s="34">
        <f t="shared" si="28"/>
        <v>2</v>
      </c>
      <c r="AA38" s="35">
        <f t="shared" si="29"/>
        <v>0</v>
      </c>
      <c r="AB38" s="62">
        <f t="shared" si="30"/>
        <v>2</v>
      </c>
      <c r="AC38" s="60" t="e">
        <f t="shared" si="27"/>
        <v>#DIV/0!</v>
      </c>
    </row>
    <row r="39" spans="1:100" x14ac:dyDescent="0.35">
      <c r="A39" s="36" t="s">
        <v>42</v>
      </c>
      <c r="B39" s="63">
        <v>0</v>
      </c>
      <c r="C39" s="63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90">
        <v>0</v>
      </c>
      <c r="K39" s="90">
        <v>0</v>
      </c>
      <c r="L39" s="146">
        <v>0</v>
      </c>
      <c r="M39" s="146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155">
        <v>0</v>
      </c>
      <c r="W39" s="155">
        <v>0</v>
      </c>
      <c r="X39" s="38">
        <v>0</v>
      </c>
      <c r="Y39" s="38">
        <v>0</v>
      </c>
      <c r="Z39" s="34">
        <f t="shared" si="28"/>
        <v>0</v>
      </c>
      <c r="AA39" s="35">
        <f t="shared" si="29"/>
        <v>0</v>
      </c>
      <c r="AB39" s="62">
        <f t="shared" si="30"/>
        <v>0</v>
      </c>
      <c r="AC39" s="60" t="e">
        <f t="shared" si="27"/>
        <v>#DIV/0!</v>
      </c>
    </row>
    <row r="40" spans="1:100" ht="19.5" thickBot="1" x14ac:dyDescent="0.4">
      <c r="A40" s="41" t="s">
        <v>43</v>
      </c>
      <c r="B40" s="64">
        <v>0</v>
      </c>
      <c r="C40" s="64">
        <v>12</v>
      </c>
      <c r="D40" s="44">
        <v>0</v>
      </c>
      <c r="E40" s="44">
        <v>4</v>
      </c>
      <c r="F40" s="44">
        <v>4</v>
      </c>
      <c r="G40" s="44">
        <v>0</v>
      </c>
      <c r="H40" s="44">
        <v>6</v>
      </c>
      <c r="I40" s="44">
        <v>14</v>
      </c>
      <c r="J40" s="90">
        <v>0</v>
      </c>
      <c r="K40" s="90">
        <v>0</v>
      </c>
      <c r="L40" s="147">
        <v>0</v>
      </c>
      <c r="M40" s="147">
        <v>1</v>
      </c>
      <c r="N40" s="44">
        <v>0</v>
      </c>
      <c r="O40" s="44">
        <v>23</v>
      </c>
      <c r="P40" s="44">
        <v>36</v>
      </c>
      <c r="Q40" s="44">
        <v>2</v>
      </c>
      <c r="R40" s="44">
        <v>0</v>
      </c>
      <c r="S40" s="44">
        <v>8</v>
      </c>
      <c r="T40" s="44">
        <v>0</v>
      </c>
      <c r="U40" s="44">
        <v>2</v>
      </c>
      <c r="V40" s="156">
        <v>2</v>
      </c>
      <c r="W40" s="156">
        <v>0</v>
      </c>
      <c r="X40" s="44">
        <v>3</v>
      </c>
      <c r="Y40" s="44">
        <v>12</v>
      </c>
      <c r="Z40" s="34">
        <f t="shared" si="28"/>
        <v>51</v>
      </c>
      <c r="AA40" s="35">
        <f t="shared" si="29"/>
        <v>78</v>
      </c>
      <c r="AB40" s="62">
        <f t="shared" si="30"/>
        <v>-27</v>
      </c>
      <c r="AC40" s="60">
        <f t="shared" si="27"/>
        <v>-0.34615384615384615</v>
      </c>
    </row>
    <row r="41" spans="1:100" s="121" customFormat="1" ht="19.5" thickBot="1" x14ac:dyDescent="0.4">
      <c r="A41" s="305" t="s">
        <v>10</v>
      </c>
      <c r="B41" s="306">
        <f>SUM(B34:B40)</f>
        <v>1416</v>
      </c>
      <c r="C41" s="307">
        <f t="shared" ref="C41" si="31">SUM(C34:C40)</f>
        <v>2764</v>
      </c>
      <c r="D41" s="308">
        <f t="shared" ref="D41:I41" si="32">SUM(D34:D40)</f>
        <v>1456</v>
      </c>
      <c r="E41" s="309">
        <f t="shared" si="32"/>
        <v>1584</v>
      </c>
      <c r="F41" s="308">
        <f t="shared" si="32"/>
        <v>1378</v>
      </c>
      <c r="G41" s="309">
        <f t="shared" si="32"/>
        <v>1596</v>
      </c>
      <c r="H41" s="308">
        <f t="shared" si="32"/>
        <v>1238</v>
      </c>
      <c r="I41" s="309">
        <f t="shared" si="32"/>
        <v>1313</v>
      </c>
      <c r="J41" s="310">
        <f t="shared" ref="J41:M41" si="33">SUM(J34:J40)</f>
        <v>1410</v>
      </c>
      <c r="K41" s="309">
        <f t="shared" si="33"/>
        <v>1924</v>
      </c>
      <c r="L41" s="311">
        <f t="shared" si="33"/>
        <v>599</v>
      </c>
      <c r="M41" s="307">
        <f t="shared" si="33"/>
        <v>2051</v>
      </c>
      <c r="N41" s="308">
        <v>1201</v>
      </c>
      <c r="O41" s="309">
        <f t="shared" ref="O41:S41" si="34">SUM(O34:O40)</f>
        <v>2135</v>
      </c>
      <c r="P41" s="312">
        <v>1956</v>
      </c>
      <c r="Q41" s="307">
        <f t="shared" si="34"/>
        <v>2389</v>
      </c>
      <c r="R41" s="308">
        <f t="shared" si="34"/>
        <v>456</v>
      </c>
      <c r="S41" s="307">
        <f t="shared" si="34"/>
        <v>1808</v>
      </c>
      <c r="T41" s="308">
        <f t="shared" ref="T41:Y41" si="35">SUM(T34:T40)</f>
        <v>4</v>
      </c>
      <c r="U41" s="309">
        <f t="shared" si="35"/>
        <v>2019</v>
      </c>
      <c r="V41" s="309">
        <f t="shared" si="35"/>
        <v>2</v>
      </c>
      <c r="W41" s="307">
        <f t="shared" si="35"/>
        <v>1415</v>
      </c>
      <c r="X41" s="308">
        <f t="shared" si="35"/>
        <v>43</v>
      </c>
      <c r="Y41" s="309">
        <f t="shared" si="35"/>
        <v>1564</v>
      </c>
      <c r="Z41" s="312">
        <f>B41+D41+F41+H41+J41+L41+N41+P41+R41+T41+V41+X41</f>
        <v>11159</v>
      </c>
      <c r="AA41" s="314">
        <f>SUM(AA34:AA40)</f>
        <v>22562</v>
      </c>
      <c r="AB41" s="309">
        <f>+Z41-AA41</f>
        <v>-11403</v>
      </c>
      <c r="AC41" s="304">
        <f t="shared" si="27"/>
        <v>-0.50540732204591787</v>
      </c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</row>
    <row r="42" spans="1:100" ht="19.5" thickBot="1" x14ac:dyDescent="0.4">
      <c r="A42" s="259" t="str">
        <f>'TRAFICO X NAVIERA'!A42</f>
        <v>HSD</v>
      </c>
      <c r="B42" s="260" t="s">
        <v>97</v>
      </c>
      <c r="C42" s="261" t="s">
        <v>74</v>
      </c>
      <c r="D42" s="261" t="s">
        <v>98</v>
      </c>
      <c r="E42" s="261" t="s">
        <v>75</v>
      </c>
      <c r="F42" s="262" t="s">
        <v>99</v>
      </c>
      <c r="G42" s="263" t="s">
        <v>76</v>
      </c>
      <c r="H42" s="262" t="s">
        <v>100</v>
      </c>
      <c r="I42" s="263" t="s">
        <v>77</v>
      </c>
      <c r="J42" s="262" t="s">
        <v>101</v>
      </c>
      <c r="K42" s="263" t="s">
        <v>78</v>
      </c>
      <c r="L42" s="262" t="s">
        <v>102</v>
      </c>
      <c r="M42" s="263" t="s">
        <v>79</v>
      </c>
      <c r="N42" s="262" t="s">
        <v>103</v>
      </c>
      <c r="O42" s="263" t="s">
        <v>80</v>
      </c>
      <c r="P42" s="264" t="s">
        <v>104</v>
      </c>
      <c r="Q42" s="265" t="s">
        <v>81</v>
      </c>
      <c r="R42" s="264" t="s">
        <v>105</v>
      </c>
      <c r="S42" s="265" t="s">
        <v>82</v>
      </c>
      <c r="T42" s="264" t="s">
        <v>106</v>
      </c>
      <c r="U42" s="265" t="s">
        <v>83</v>
      </c>
      <c r="V42" s="218" t="s">
        <v>107</v>
      </c>
      <c r="W42" s="265" t="s">
        <v>84</v>
      </c>
      <c r="X42" s="264" t="s">
        <v>108</v>
      </c>
      <c r="Y42" s="264" t="s">
        <v>85</v>
      </c>
      <c r="Z42" s="266" t="s">
        <v>109</v>
      </c>
      <c r="AA42" s="267" t="s">
        <v>88</v>
      </c>
      <c r="AB42" s="268" t="s">
        <v>26</v>
      </c>
      <c r="AC42" s="269" t="s">
        <v>25</v>
      </c>
    </row>
    <row r="43" spans="1:100" x14ac:dyDescent="0.35">
      <c r="A43" s="282" t="s">
        <v>37</v>
      </c>
      <c r="B43" s="283">
        <v>0</v>
      </c>
      <c r="C43" s="283">
        <v>0</v>
      </c>
      <c r="D43" s="284">
        <v>0</v>
      </c>
      <c r="E43" s="286">
        <v>0</v>
      </c>
      <c r="F43" s="284">
        <v>0</v>
      </c>
      <c r="G43" s="286">
        <v>0</v>
      </c>
      <c r="H43" s="284">
        <v>0</v>
      </c>
      <c r="I43" s="235">
        <v>0</v>
      </c>
      <c r="J43" s="284">
        <v>0</v>
      </c>
      <c r="K43" s="286">
        <v>0</v>
      </c>
      <c r="L43" s="288">
        <v>0</v>
      </c>
      <c r="M43" s="286">
        <v>0</v>
      </c>
      <c r="N43" s="284">
        <v>0</v>
      </c>
      <c r="O43" s="286">
        <v>0</v>
      </c>
      <c r="P43" s="284">
        <v>0</v>
      </c>
      <c r="Q43" s="286">
        <v>0</v>
      </c>
      <c r="R43" s="284">
        <v>0</v>
      </c>
      <c r="S43" s="235">
        <v>0</v>
      </c>
      <c r="T43" s="284">
        <v>0</v>
      </c>
      <c r="U43" s="286">
        <v>0</v>
      </c>
      <c r="V43" s="285">
        <v>0</v>
      </c>
      <c r="W43" s="285">
        <v>0</v>
      </c>
      <c r="X43" s="284">
        <v>0</v>
      </c>
      <c r="Y43" s="286">
        <v>0</v>
      </c>
      <c r="Z43" s="34">
        <f>+B43+D43+F43+H43+J43+L43+N43+P43+R43+T43+V43+X43</f>
        <v>0</v>
      </c>
      <c r="AA43" s="35">
        <f>C43+E43+G43+I43+K43+M43+O43+Q43+S43+W43+Y43</f>
        <v>0</v>
      </c>
      <c r="AB43" s="61">
        <f t="shared" ref="AB43:AB50" si="36">+Z43-AA43</f>
        <v>0</v>
      </c>
      <c r="AC43" s="59" t="e">
        <f>AB43/AA43</f>
        <v>#DIV/0!</v>
      </c>
    </row>
    <row r="44" spans="1:100" x14ac:dyDescent="0.35">
      <c r="A44" s="36" t="s">
        <v>38</v>
      </c>
      <c r="B44" s="63">
        <v>0</v>
      </c>
      <c r="C44" s="63">
        <v>0</v>
      </c>
      <c r="D44" s="38">
        <v>0</v>
      </c>
      <c r="E44" s="57">
        <v>0</v>
      </c>
      <c r="F44" s="38">
        <v>0</v>
      </c>
      <c r="G44" s="57">
        <v>0</v>
      </c>
      <c r="H44" s="38">
        <v>0</v>
      </c>
      <c r="I44" s="20">
        <v>0</v>
      </c>
      <c r="J44" s="90">
        <v>0</v>
      </c>
      <c r="K44" s="57">
        <v>0</v>
      </c>
      <c r="L44" s="146">
        <v>0</v>
      </c>
      <c r="M44" s="57">
        <v>0</v>
      </c>
      <c r="N44" s="38">
        <v>0</v>
      </c>
      <c r="O44" s="57">
        <v>0</v>
      </c>
      <c r="P44" s="38">
        <v>0</v>
      </c>
      <c r="Q44" s="57">
        <v>0</v>
      </c>
      <c r="R44" s="38">
        <v>0</v>
      </c>
      <c r="S44" s="20">
        <v>0</v>
      </c>
      <c r="T44" s="38">
        <v>0</v>
      </c>
      <c r="U44" s="57">
        <v>0</v>
      </c>
      <c r="V44" s="155">
        <v>0</v>
      </c>
      <c r="W44" s="155">
        <v>0</v>
      </c>
      <c r="X44" s="38">
        <v>0</v>
      </c>
      <c r="Y44" s="57">
        <v>0</v>
      </c>
      <c r="Z44" s="34">
        <f t="shared" ref="Z44:Z49" si="37">+B44+D44+F44+H44+J44+L44+N44+P44+R44+T44+V44+X44</f>
        <v>0</v>
      </c>
      <c r="AA44" s="35">
        <f t="shared" ref="AA44:AA49" si="38">C44+E44+G44+I44+K44+M44+O44+Q44+S44+W44+Y44</f>
        <v>0</v>
      </c>
      <c r="AB44" s="62">
        <f t="shared" si="36"/>
        <v>0</v>
      </c>
      <c r="AC44" s="60" t="e">
        <f>AB44/AA44</f>
        <v>#DIV/0!</v>
      </c>
    </row>
    <row r="45" spans="1:100" x14ac:dyDescent="0.35">
      <c r="A45" s="290" t="s">
        <v>39</v>
      </c>
      <c r="B45" s="291">
        <v>0</v>
      </c>
      <c r="C45" s="291"/>
      <c r="D45" s="293">
        <v>0</v>
      </c>
      <c r="E45" s="294">
        <v>0</v>
      </c>
      <c r="F45" s="293">
        <v>0</v>
      </c>
      <c r="G45" s="294">
        <v>0</v>
      </c>
      <c r="H45" s="293">
        <v>0</v>
      </c>
      <c r="I45" s="239">
        <v>0</v>
      </c>
      <c r="J45" s="284">
        <v>0</v>
      </c>
      <c r="K45" s="294">
        <v>0</v>
      </c>
      <c r="L45" s="295">
        <v>0</v>
      </c>
      <c r="M45" s="294">
        <v>0</v>
      </c>
      <c r="N45" s="293">
        <v>0</v>
      </c>
      <c r="O45" s="294">
        <v>0</v>
      </c>
      <c r="P45" s="293">
        <v>0</v>
      </c>
      <c r="Q45" s="294">
        <v>0</v>
      </c>
      <c r="R45" s="293">
        <v>0</v>
      </c>
      <c r="S45" s="239">
        <v>0</v>
      </c>
      <c r="T45" s="293">
        <v>0</v>
      </c>
      <c r="U45" s="294">
        <v>0</v>
      </c>
      <c r="V45" s="297">
        <v>0</v>
      </c>
      <c r="W45" s="297">
        <v>0</v>
      </c>
      <c r="X45" s="293">
        <v>0</v>
      </c>
      <c r="Y45" s="294">
        <v>0</v>
      </c>
      <c r="Z45" s="34">
        <f t="shared" si="37"/>
        <v>0</v>
      </c>
      <c r="AA45" s="35">
        <f t="shared" si="38"/>
        <v>0</v>
      </c>
      <c r="AB45" s="62">
        <f t="shared" si="36"/>
        <v>0</v>
      </c>
      <c r="AC45" s="60" t="e">
        <f t="shared" ref="AC45" si="39">AB45/AA45</f>
        <v>#DIV/0!</v>
      </c>
    </row>
    <row r="46" spans="1:100" x14ac:dyDescent="0.35">
      <c r="A46" s="36" t="s">
        <v>40</v>
      </c>
      <c r="B46" s="63">
        <v>0</v>
      </c>
      <c r="C46" s="63">
        <v>0</v>
      </c>
      <c r="D46" s="38">
        <v>0</v>
      </c>
      <c r="E46" s="57">
        <v>0</v>
      </c>
      <c r="F46" s="38">
        <v>0</v>
      </c>
      <c r="G46" s="57">
        <v>0</v>
      </c>
      <c r="H46" s="38">
        <v>0</v>
      </c>
      <c r="I46" s="20">
        <v>0</v>
      </c>
      <c r="J46" s="90">
        <v>0</v>
      </c>
      <c r="K46" s="57">
        <v>0</v>
      </c>
      <c r="L46" s="146">
        <v>0</v>
      </c>
      <c r="M46" s="57">
        <v>0</v>
      </c>
      <c r="N46" s="38">
        <v>0</v>
      </c>
      <c r="O46" s="57">
        <v>0</v>
      </c>
      <c r="P46" s="38">
        <v>0</v>
      </c>
      <c r="Q46" s="57">
        <v>0</v>
      </c>
      <c r="R46" s="38">
        <v>0</v>
      </c>
      <c r="S46" s="20">
        <v>0</v>
      </c>
      <c r="T46" s="38">
        <v>0</v>
      </c>
      <c r="U46" s="57">
        <v>0</v>
      </c>
      <c r="V46" s="155">
        <v>0</v>
      </c>
      <c r="W46" s="155">
        <v>0</v>
      </c>
      <c r="X46" s="38">
        <v>0</v>
      </c>
      <c r="Y46" s="57">
        <v>0</v>
      </c>
      <c r="Z46" s="34">
        <f t="shared" si="37"/>
        <v>0</v>
      </c>
      <c r="AA46" s="35">
        <f t="shared" si="38"/>
        <v>0</v>
      </c>
      <c r="AB46" s="62">
        <f t="shared" si="36"/>
        <v>0</v>
      </c>
      <c r="AC46" s="60" t="e">
        <f>AB46/AA46</f>
        <v>#DIV/0!</v>
      </c>
    </row>
    <row r="47" spans="1:100" x14ac:dyDescent="0.35">
      <c r="A47" s="36" t="s">
        <v>41</v>
      </c>
      <c r="B47" s="63">
        <v>0</v>
      </c>
      <c r="C47" s="63">
        <v>0</v>
      </c>
      <c r="D47" s="38">
        <v>0</v>
      </c>
      <c r="E47" s="57">
        <v>0</v>
      </c>
      <c r="F47" s="38">
        <v>0</v>
      </c>
      <c r="G47" s="57">
        <v>0</v>
      </c>
      <c r="H47" s="38">
        <v>0</v>
      </c>
      <c r="I47" s="19">
        <v>0</v>
      </c>
      <c r="J47" s="90">
        <v>0</v>
      </c>
      <c r="K47" s="57">
        <v>0</v>
      </c>
      <c r="L47" s="146">
        <v>0</v>
      </c>
      <c r="M47" s="57">
        <v>0</v>
      </c>
      <c r="N47" s="38">
        <v>0</v>
      </c>
      <c r="O47" s="57">
        <v>0</v>
      </c>
      <c r="P47" s="38">
        <v>0</v>
      </c>
      <c r="Q47" s="57">
        <v>0</v>
      </c>
      <c r="R47" s="38">
        <v>0</v>
      </c>
      <c r="S47" s="19">
        <v>0</v>
      </c>
      <c r="T47" s="38">
        <v>0</v>
      </c>
      <c r="U47" s="57">
        <v>0</v>
      </c>
      <c r="V47" s="155">
        <v>0</v>
      </c>
      <c r="W47" s="155">
        <v>0</v>
      </c>
      <c r="X47" s="38">
        <v>0</v>
      </c>
      <c r="Y47" s="57">
        <v>0</v>
      </c>
      <c r="Z47" s="34">
        <f t="shared" si="37"/>
        <v>0</v>
      </c>
      <c r="AA47" s="35">
        <f t="shared" si="38"/>
        <v>0</v>
      </c>
      <c r="AB47" s="62">
        <f t="shared" si="36"/>
        <v>0</v>
      </c>
      <c r="AC47" s="60" t="e">
        <f>AB47/AA47</f>
        <v>#DIV/0!</v>
      </c>
    </row>
    <row r="48" spans="1:100" x14ac:dyDescent="0.35">
      <c r="A48" s="36" t="s">
        <v>42</v>
      </c>
      <c r="B48" s="63">
        <v>0</v>
      </c>
      <c r="C48" s="63">
        <v>0</v>
      </c>
      <c r="D48" s="38">
        <v>0</v>
      </c>
      <c r="E48" s="57">
        <v>0</v>
      </c>
      <c r="F48" s="38">
        <v>0</v>
      </c>
      <c r="G48" s="57">
        <v>0</v>
      </c>
      <c r="H48" s="38">
        <v>0</v>
      </c>
      <c r="I48" s="19">
        <v>0</v>
      </c>
      <c r="J48" s="90">
        <v>0</v>
      </c>
      <c r="K48" s="57">
        <v>0</v>
      </c>
      <c r="L48" s="146">
        <v>0</v>
      </c>
      <c r="M48" s="57">
        <v>0</v>
      </c>
      <c r="N48" s="38">
        <v>0</v>
      </c>
      <c r="O48" s="57">
        <v>0</v>
      </c>
      <c r="P48" s="38">
        <v>0</v>
      </c>
      <c r="Q48" s="57">
        <v>0</v>
      </c>
      <c r="R48" s="38">
        <v>0</v>
      </c>
      <c r="S48" s="19">
        <v>0</v>
      </c>
      <c r="T48" s="38">
        <v>0</v>
      </c>
      <c r="U48" s="57">
        <v>0</v>
      </c>
      <c r="V48" s="155">
        <v>0</v>
      </c>
      <c r="W48" s="155">
        <v>0</v>
      </c>
      <c r="X48" s="38">
        <v>0</v>
      </c>
      <c r="Y48" s="57">
        <v>0</v>
      </c>
      <c r="Z48" s="34">
        <f t="shared" si="37"/>
        <v>0</v>
      </c>
      <c r="AA48" s="35">
        <f t="shared" si="38"/>
        <v>0</v>
      </c>
      <c r="AB48" s="62">
        <f t="shared" si="36"/>
        <v>0</v>
      </c>
      <c r="AC48" s="60" t="e">
        <f>AB48/AA48</f>
        <v>#DIV/0!</v>
      </c>
    </row>
    <row r="49" spans="1:100" ht="19.5" thickBot="1" x14ac:dyDescent="0.4">
      <c r="A49" s="41" t="s">
        <v>43</v>
      </c>
      <c r="B49" s="64">
        <v>0</v>
      </c>
      <c r="C49" s="64">
        <v>0</v>
      </c>
      <c r="D49" s="44">
        <v>0</v>
      </c>
      <c r="E49" s="58">
        <v>0</v>
      </c>
      <c r="F49" s="44">
        <v>0</v>
      </c>
      <c r="G49" s="58">
        <v>0</v>
      </c>
      <c r="H49" s="44">
        <v>0</v>
      </c>
      <c r="I49" s="19">
        <v>0</v>
      </c>
      <c r="J49" s="90">
        <v>0</v>
      </c>
      <c r="K49" s="58">
        <v>0</v>
      </c>
      <c r="L49" s="147">
        <v>0</v>
      </c>
      <c r="M49" s="58">
        <v>0</v>
      </c>
      <c r="N49" s="44">
        <v>0</v>
      </c>
      <c r="O49" s="58">
        <v>0</v>
      </c>
      <c r="P49" s="44">
        <v>0</v>
      </c>
      <c r="Q49" s="58">
        <v>0</v>
      </c>
      <c r="R49" s="44">
        <v>0</v>
      </c>
      <c r="S49" s="19">
        <v>0</v>
      </c>
      <c r="T49" s="44">
        <v>0</v>
      </c>
      <c r="U49" s="58">
        <v>0</v>
      </c>
      <c r="V49" s="156">
        <v>0</v>
      </c>
      <c r="W49" s="156">
        <v>0</v>
      </c>
      <c r="X49" s="44">
        <v>0</v>
      </c>
      <c r="Y49" s="58">
        <v>0</v>
      </c>
      <c r="Z49" s="34">
        <f t="shared" si="37"/>
        <v>0</v>
      </c>
      <c r="AA49" s="35">
        <f t="shared" si="38"/>
        <v>0</v>
      </c>
      <c r="AB49" s="62">
        <f t="shared" si="36"/>
        <v>0</v>
      </c>
      <c r="AC49" s="60" t="e">
        <f>AB49/AA49</f>
        <v>#DIV/0!</v>
      </c>
    </row>
    <row r="50" spans="1:100" s="121" customFormat="1" ht="19.5" thickBot="1" x14ac:dyDescent="0.4">
      <c r="A50" s="305" t="s">
        <v>10</v>
      </c>
      <c r="B50" s="306">
        <f>SUM(B43:B49)</f>
        <v>0</v>
      </c>
      <c r="C50" s="307">
        <f t="shared" ref="C50" si="40">SUM(C43:C49)</f>
        <v>0</v>
      </c>
      <c r="D50" s="308">
        <f t="shared" ref="D50:I50" si="41">SUM(D43:D49)</f>
        <v>0</v>
      </c>
      <c r="E50" s="309">
        <f t="shared" si="41"/>
        <v>0</v>
      </c>
      <c r="F50" s="308">
        <f t="shared" si="41"/>
        <v>0</v>
      </c>
      <c r="G50" s="309">
        <f t="shared" si="41"/>
        <v>0</v>
      </c>
      <c r="H50" s="308">
        <f t="shared" si="41"/>
        <v>0</v>
      </c>
      <c r="I50" s="309">
        <f t="shared" si="41"/>
        <v>0</v>
      </c>
      <c r="J50" s="310">
        <f t="shared" ref="J50:M50" si="42">SUM(J43:J49)</f>
        <v>0</v>
      </c>
      <c r="K50" s="309">
        <f t="shared" si="42"/>
        <v>0</v>
      </c>
      <c r="L50" s="311">
        <f t="shared" si="42"/>
        <v>0</v>
      </c>
      <c r="M50" s="307">
        <f t="shared" si="42"/>
        <v>0</v>
      </c>
      <c r="N50" s="308">
        <f t="shared" ref="N50:S50" si="43">SUM(N43:N49)</f>
        <v>0</v>
      </c>
      <c r="O50" s="309">
        <f t="shared" si="43"/>
        <v>0</v>
      </c>
      <c r="P50" s="312">
        <f t="shared" si="43"/>
        <v>0</v>
      </c>
      <c r="Q50" s="307">
        <f t="shared" si="43"/>
        <v>0</v>
      </c>
      <c r="R50" s="308">
        <f t="shared" si="43"/>
        <v>0</v>
      </c>
      <c r="S50" s="307">
        <f t="shared" si="43"/>
        <v>0</v>
      </c>
      <c r="T50" s="308">
        <f t="shared" ref="T50:Y50" si="44">SUM(T43:T49)</f>
        <v>0</v>
      </c>
      <c r="U50" s="309">
        <f t="shared" si="44"/>
        <v>0</v>
      </c>
      <c r="V50" s="309">
        <f t="shared" si="44"/>
        <v>0</v>
      </c>
      <c r="W50" s="307">
        <f t="shared" si="44"/>
        <v>0</v>
      </c>
      <c r="X50" s="308">
        <f t="shared" si="44"/>
        <v>0</v>
      </c>
      <c r="Y50" s="309">
        <f t="shared" si="44"/>
        <v>0</v>
      </c>
      <c r="Z50" s="312">
        <f>SUM(Z43:Z49)</f>
        <v>0</v>
      </c>
      <c r="AA50" s="314">
        <f>SUM(AA43:AA49)</f>
        <v>0</v>
      </c>
      <c r="AB50" s="309">
        <f t="shared" si="36"/>
        <v>0</v>
      </c>
      <c r="AC50" s="304" t="e">
        <f>AB50/AA50</f>
        <v>#DIV/0!</v>
      </c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</row>
    <row r="51" spans="1:100" ht="19.5" thickBot="1" x14ac:dyDescent="0.4">
      <c r="A51" s="259" t="str">
        <f>'TRAFICO X NAVIERA'!A51</f>
        <v>WHL</v>
      </c>
      <c r="B51" s="260" t="s">
        <v>97</v>
      </c>
      <c r="C51" s="261" t="s">
        <v>74</v>
      </c>
      <c r="D51" s="261" t="s">
        <v>98</v>
      </c>
      <c r="E51" s="261" t="s">
        <v>75</v>
      </c>
      <c r="F51" s="262" t="s">
        <v>99</v>
      </c>
      <c r="G51" s="263" t="s">
        <v>76</v>
      </c>
      <c r="H51" s="262" t="s">
        <v>100</v>
      </c>
      <c r="I51" s="263" t="s">
        <v>77</v>
      </c>
      <c r="J51" s="262" t="s">
        <v>101</v>
      </c>
      <c r="K51" s="263" t="s">
        <v>78</v>
      </c>
      <c r="L51" s="262" t="s">
        <v>102</v>
      </c>
      <c r="M51" s="263" t="s">
        <v>79</v>
      </c>
      <c r="N51" s="262" t="s">
        <v>103</v>
      </c>
      <c r="O51" s="263" t="s">
        <v>80</v>
      </c>
      <c r="P51" s="264" t="s">
        <v>104</v>
      </c>
      <c r="Q51" s="265" t="s">
        <v>81</v>
      </c>
      <c r="R51" s="264" t="s">
        <v>105</v>
      </c>
      <c r="S51" s="265" t="s">
        <v>82</v>
      </c>
      <c r="T51" s="264" t="s">
        <v>106</v>
      </c>
      <c r="U51" s="265" t="s">
        <v>83</v>
      </c>
      <c r="V51" s="218" t="s">
        <v>107</v>
      </c>
      <c r="W51" s="265" t="s">
        <v>84</v>
      </c>
      <c r="X51" s="264" t="s">
        <v>108</v>
      </c>
      <c r="Y51" s="264" t="s">
        <v>85</v>
      </c>
      <c r="Z51" s="266" t="s">
        <v>109</v>
      </c>
      <c r="AA51" s="267" t="s">
        <v>88</v>
      </c>
      <c r="AB51" s="268" t="s">
        <v>26</v>
      </c>
      <c r="AC51" s="269" t="s">
        <v>25</v>
      </c>
    </row>
    <row r="52" spans="1:100" x14ac:dyDescent="0.35">
      <c r="A52" s="282" t="s">
        <v>37</v>
      </c>
      <c r="B52" s="283">
        <v>1917</v>
      </c>
      <c r="C52" s="283">
        <v>1644</v>
      </c>
      <c r="D52" s="284">
        <v>2475</v>
      </c>
      <c r="E52" s="284">
        <v>1332</v>
      </c>
      <c r="F52" s="284">
        <v>1438</v>
      </c>
      <c r="G52" s="284">
        <v>1475</v>
      </c>
      <c r="H52" s="284">
        <v>2768</v>
      </c>
      <c r="I52" s="284">
        <v>2350</v>
      </c>
      <c r="J52" s="284">
        <v>1712</v>
      </c>
      <c r="K52" s="284">
        <v>1889</v>
      </c>
      <c r="L52" s="288">
        <v>1393</v>
      </c>
      <c r="M52" s="288">
        <v>2103</v>
      </c>
      <c r="N52" s="284">
        <v>3350</v>
      </c>
      <c r="O52" s="284">
        <v>2312</v>
      </c>
      <c r="P52" s="284">
        <v>2731</v>
      </c>
      <c r="Q52" s="284">
        <v>2338</v>
      </c>
      <c r="R52" s="284">
        <v>2565</v>
      </c>
      <c r="S52" s="284">
        <v>2554</v>
      </c>
      <c r="T52" s="284">
        <v>1530</v>
      </c>
      <c r="U52" s="284">
        <v>2076</v>
      </c>
      <c r="V52" s="285">
        <v>1054</v>
      </c>
      <c r="W52" s="285">
        <v>1342</v>
      </c>
      <c r="X52" s="284">
        <v>1072</v>
      </c>
      <c r="Y52" s="284">
        <v>1268</v>
      </c>
      <c r="Z52" s="34">
        <f>+B52+D52+F52+H52+J52+L52+N52+P52+R52+T52+V52+X52</f>
        <v>24005</v>
      </c>
      <c r="AA52" s="35">
        <f>C52+E52+G52+I52+K52+M52+O52+Q52+S52+U52+W52+Y52</f>
        <v>22683</v>
      </c>
      <c r="AB52" s="61">
        <f>+Z52-AA52</f>
        <v>1322</v>
      </c>
      <c r="AC52" s="59">
        <f t="shared" ref="AC52:AC59" si="45">AB52/AA52</f>
        <v>5.828153242516422E-2</v>
      </c>
    </row>
    <row r="53" spans="1:100" x14ac:dyDescent="0.35">
      <c r="A53" s="36" t="s">
        <v>38</v>
      </c>
      <c r="B53" s="63">
        <v>0</v>
      </c>
      <c r="C53" s="63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90">
        <v>0</v>
      </c>
      <c r="K53" s="90">
        <v>0</v>
      </c>
      <c r="L53" s="146">
        <v>0</v>
      </c>
      <c r="M53" s="146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155">
        <v>0</v>
      </c>
      <c r="W53" s="155">
        <v>0</v>
      </c>
      <c r="X53" s="38">
        <v>0</v>
      </c>
      <c r="Y53" s="38">
        <v>0</v>
      </c>
      <c r="Z53" s="34">
        <f t="shared" ref="Z53:Z58" si="46">+B53+D53+F53+H53+J53+L53+N53+P53+R53+T53+V53+X53</f>
        <v>0</v>
      </c>
      <c r="AA53" s="35">
        <f>C53+E53+G53+I53+K53+M53+O53+Q53+S53+U53+W53+Y53</f>
        <v>0</v>
      </c>
      <c r="AB53" s="62">
        <f>+Z53-AA53</f>
        <v>0</v>
      </c>
      <c r="AC53" s="59" t="e">
        <f t="shared" si="45"/>
        <v>#DIV/0!</v>
      </c>
    </row>
    <row r="54" spans="1:100" x14ac:dyDescent="0.35">
      <c r="A54" s="290" t="s">
        <v>39</v>
      </c>
      <c r="B54" s="291">
        <v>112</v>
      </c>
      <c r="C54" s="291">
        <v>72</v>
      </c>
      <c r="D54" s="293">
        <v>168</v>
      </c>
      <c r="E54" s="293">
        <v>259</v>
      </c>
      <c r="F54" s="293">
        <v>111</v>
      </c>
      <c r="G54" s="293">
        <v>86</v>
      </c>
      <c r="H54" s="293">
        <v>128</v>
      </c>
      <c r="I54" s="293">
        <v>43</v>
      </c>
      <c r="J54" s="284">
        <v>109</v>
      </c>
      <c r="K54" s="284">
        <v>28</v>
      </c>
      <c r="L54" s="295">
        <v>102</v>
      </c>
      <c r="M54" s="295">
        <v>114</v>
      </c>
      <c r="N54" s="293">
        <v>70</v>
      </c>
      <c r="O54" s="293">
        <v>90</v>
      </c>
      <c r="P54" s="293">
        <v>4</v>
      </c>
      <c r="Q54" s="293">
        <v>170</v>
      </c>
      <c r="R54" s="293">
        <v>8</v>
      </c>
      <c r="S54" s="293">
        <v>186</v>
      </c>
      <c r="T54" s="293">
        <v>64</v>
      </c>
      <c r="U54" s="293">
        <v>272</v>
      </c>
      <c r="V54" s="297">
        <v>34</v>
      </c>
      <c r="W54" s="297">
        <v>62</v>
      </c>
      <c r="X54" s="293">
        <v>22</v>
      </c>
      <c r="Y54" s="293">
        <v>98</v>
      </c>
      <c r="Z54" s="34">
        <f t="shared" si="46"/>
        <v>932</v>
      </c>
      <c r="AA54" s="35">
        <f>C54+E54+G54+I54+K54+M54+O54+Q54+S54+U54+W54+Y54</f>
        <v>1480</v>
      </c>
      <c r="AB54" s="62">
        <f>+Z54-AA54</f>
        <v>-548</v>
      </c>
      <c r="AC54" s="59">
        <f t="shared" si="45"/>
        <v>-0.37027027027027026</v>
      </c>
    </row>
    <row r="55" spans="1:100" x14ac:dyDescent="0.35">
      <c r="A55" s="36" t="s">
        <v>40</v>
      </c>
      <c r="B55" s="63">
        <v>1665</v>
      </c>
      <c r="C55" s="63">
        <v>1617</v>
      </c>
      <c r="D55" s="38">
        <v>2078</v>
      </c>
      <c r="E55" s="38">
        <v>1083</v>
      </c>
      <c r="F55" s="38">
        <v>1267</v>
      </c>
      <c r="G55" s="38">
        <v>1365</v>
      </c>
      <c r="H55" s="38">
        <v>1309</v>
      </c>
      <c r="I55" s="38">
        <v>2487</v>
      </c>
      <c r="J55" s="90">
        <v>1630</v>
      </c>
      <c r="K55" s="90">
        <v>2401</v>
      </c>
      <c r="L55" s="146">
        <v>1426</v>
      </c>
      <c r="M55" s="146">
        <v>2086</v>
      </c>
      <c r="N55" s="38">
        <v>3610</v>
      </c>
      <c r="O55" s="38">
        <v>2037</v>
      </c>
      <c r="P55" s="38">
        <v>2982</v>
      </c>
      <c r="Q55" s="38">
        <v>2071</v>
      </c>
      <c r="R55" s="38">
        <v>2466</v>
      </c>
      <c r="S55" s="38">
        <v>1808</v>
      </c>
      <c r="T55" s="38">
        <v>2474</v>
      </c>
      <c r="U55" s="38">
        <v>2295</v>
      </c>
      <c r="V55" s="155">
        <v>1230</v>
      </c>
      <c r="W55" s="155">
        <v>1541</v>
      </c>
      <c r="X55" s="38">
        <v>550</v>
      </c>
      <c r="Y55" s="38">
        <v>1482</v>
      </c>
      <c r="Z55" s="34">
        <f t="shared" si="46"/>
        <v>22687</v>
      </c>
      <c r="AA55" s="35">
        <f>C55+E55+G55+I55+K55+M55+O55+Q55+S55+U55+W55+Y55</f>
        <v>22273</v>
      </c>
      <c r="AB55" s="62">
        <f>+Z55-AA55</f>
        <v>414</v>
      </c>
      <c r="AC55" s="59">
        <f t="shared" si="45"/>
        <v>1.8587527499663269E-2</v>
      </c>
    </row>
    <row r="56" spans="1:100" x14ac:dyDescent="0.35">
      <c r="A56" s="36" t="s">
        <v>41</v>
      </c>
      <c r="B56" s="63">
        <v>0</v>
      </c>
      <c r="C56" s="63">
        <v>2</v>
      </c>
      <c r="D56" s="38">
        <v>0</v>
      </c>
      <c r="E56" s="38">
        <v>10</v>
      </c>
      <c r="F56" s="38">
        <v>0</v>
      </c>
      <c r="G56" s="38">
        <v>50</v>
      </c>
      <c r="H56" s="38">
        <v>0</v>
      </c>
      <c r="I56" s="38">
        <v>0</v>
      </c>
      <c r="J56" s="90">
        <v>0</v>
      </c>
      <c r="K56" s="90">
        <v>0</v>
      </c>
      <c r="L56" s="146">
        <v>0</v>
      </c>
      <c r="M56" s="146">
        <v>0</v>
      </c>
      <c r="N56" s="38">
        <v>0</v>
      </c>
      <c r="O56" s="38">
        <v>1</v>
      </c>
      <c r="P56" s="38">
        <v>0</v>
      </c>
      <c r="Q56" s="38">
        <v>0</v>
      </c>
      <c r="R56" s="38">
        <v>0</v>
      </c>
      <c r="S56" s="38">
        <v>0</v>
      </c>
      <c r="T56" s="38">
        <v>2</v>
      </c>
      <c r="U56" s="38">
        <v>0</v>
      </c>
      <c r="V56" s="155">
        <v>0</v>
      </c>
      <c r="W56" s="155">
        <v>0</v>
      </c>
      <c r="X56" s="38">
        <v>0</v>
      </c>
      <c r="Y56" s="38">
        <v>0</v>
      </c>
      <c r="Z56" s="34">
        <f t="shared" si="46"/>
        <v>2</v>
      </c>
      <c r="AA56" s="35">
        <f>C56+E56+G56+I56+K56+M56+O56+Q56+U56+S56+W56+Y56</f>
        <v>63</v>
      </c>
      <c r="AB56" s="62">
        <f>+Z56-AA56</f>
        <v>-61</v>
      </c>
      <c r="AC56" s="59">
        <f t="shared" si="45"/>
        <v>-0.96825396825396826</v>
      </c>
    </row>
    <row r="57" spans="1:100" x14ac:dyDescent="0.35">
      <c r="A57" s="36" t="s">
        <v>42</v>
      </c>
      <c r="B57" s="63">
        <v>0</v>
      </c>
      <c r="C57" s="63">
        <v>12</v>
      </c>
      <c r="D57" s="38">
        <v>0</v>
      </c>
      <c r="E57" s="38">
        <v>0</v>
      </c>
      <c r="F57" s="38">
        <v>0</v>
      </c>
      <c r="G57" s="38">
        <v>50</v>
      </c>
      <c r="H57" s="38">
        <v>0</v>
      </c>
      <c r="I57" s="38">
        <v>0</v>
      </c>
      <c r="J57" s="90">
        <v>0</v>
      </c>
      <c r="K57" s="90">
        <v>0</v>
      </c>
      <c r="L57" s="146">
        <v>0</v>
      </c>
      <c r="M57" s="146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155">
        <v>0</v>
      </c>
      <c r="W57" s="155">
        <v>0</v>
      </c>
      <c r="X57" s="38">
        <v>0</v>
      </c>
      <c r="Y57" s="38">
        <v>0</v>
      </c>
      <c r="Z57" s="34">
        <f t="shared" si="46"/>
        <v>0</v>
      </c>
      <c r="AA57" s="35">
        <f>C57+E57+G57+I57+K57+M57+O57+Q57+S57+U57+W57+Y57</f>
        <v>62</v>
      </c>
      <c r="AB57" s="62">
        <f t="shared" ref="AB57" si="47">+Z57-AA57</f>
        <v>-62</v>
      </c>
      <c r="AC57" s="59">
        <f t="shared" si="45"/>
        <v>-1</v>
      </c>
    </row>
    <row r="58" spans="1:100" ht="19.5" thickBot="1" x14ac:dyDescent="0.4">
      <c r="A58" s="41" t="s">
        <v>43</v>
      </c>
      <c r="B58" s="64">
        <v>14</v>
      </c>
      <c r="C58" s="64">
        <v>10</v>
      </c>
      <c r="D58" s="44">
        <v>18</v>
      </c>
      <c r="E58" s="44">
        <v>0</v>
      </c>
      <c r="F58" s="44">
        <v>18</v>
      </c>
      <c r="G58" s="44">
        <v>0</v>
      </c>
      <c r="H58" s="44">
        <v>2</v>
      </c>
      <c r="I58" s="44">
        <v>31</v>
      </c>
      <c r="J58" s="90">
        <v>0</v>
      </c>
      <c r="K58" s="90">
        <v>0</v>
      </c>
      <c r="L58" s="147">
        <v>0</v>
      </c>
      <c r="M58" s="147">
        <v>29</v>
      </c>
      <c r="N58" s="44">
        <v>8</v>
      </c>
      <c r="O58" s="44">
        <v>2</v>
      </c>
      <c r="P58" s="44">
        <v>0</v>
      </c>
      <c r="Q58" s="44">
        <v>12</v>
      </c>
      <c r="R58" s="44">
        <v>3</v>
      </c>
      <c r="S58" s="44">
        <v>6</v>
      </c>
      <c r="T58" s="44">
        <v>8</v>
      </c>
      <c r="U58" s="44">
        <v>12</v>
      </c>
      <c r="V58" s="156">
        <v>0</v>
      </c>
      <c r="W58" s="156">
        <v>0</v>
      </c>
      <c r="X58" s="44">
        <v>0</v>
      </c>
      <c r="Y58" s="44">
        <v>4</v>
      </c>
      <c r="Z58" s="34">
        <f t="shared" si="46"/>
        <v>71</v>
      </c>
      <c r="AA58" s="35">
        <f>C58+E58+G58+I58+K58+M58+O58+Q58+S58+U58+W58+Y58</f>
        <v>106</v>
      </c>
      <c r="AB58" s="62">
        <f>+Z58-AA58</f>
        <v>-35</v>
      </c>
      <c r="AC58" s="59">
        <f t="shared" si="45"/>
        <v>-0.330188679245283</v>
      </c>
    </row>
    <row r="59" spans="1:100" s="121" customFormat="1" ht="19.5" thickBot="1" x14ac:dyDescent="0.4">
      <c r="A59" s="305" t="s">
        <v>10</v>
      </c>
      <c r="B59" s="306">
        <f>SUM(B52:B58)</f>
        <v>3708</v>
      </c>
      <c r="C59" s="307">
        <f t="shared" ref="C59" si="48">SUM(C52:C58)</f>
        <v>3357</v>
      </c>
      <c r="D59" s="308">
        <f t="shared" ref="D59:I59" si="49">SUM(D52:D58)</f>
        <v>4739</v>
      </c>
      <c r="E59" s="309">
        <f t="shared" si="49"/>
        <v>2684</v>
      </c>
      <c r="F59" s="308">
        <f t="shared" si="49"/>
        <v>2834</v>
      </c>
      <c r="G59" s="309">
        <f t="shared" si="49"/>
        <v>3026</v>
      </c>
      <c r="H59" s="308">
        <f t="shared" si="49"/>
        <v>4207</v>
      </c>
      <c r="I59" s="309">
        <f t="shared" si="49"/>
        <v>4911</v>
      </c>
      <c r="J59" s="310">
        <f t="shared" ref="J59:M59" si="50">SUM(J52:J58)</f>
        <v>3451</v>
      </c>
      <c r="K59" s="309">
        <f t="shared" si="50"/>
        <v>4318</v>
      </c>
      <c r="L59" s="311">
        <f t="shared" si="50"/>
        <v>2921</v>
      </c>
      <c r="M59" s="307">
        <f t="shared" si="50"/>
        <v>4332</v>
      </c>
      <c r="N59" s="308">
        <f>SUM(N52:N58)</f>
        <v>7038</v>
      </c>
      <c r="O59" s="309">
        <f t="shared" ref="O59:S59" si="51">SUM(O52:O58)</f>
        <v>4442</v>
      </c>
      <c r="P59" s="312">
        <f>SUM(P52:P58)</f>
        <v>5717</v>
      </c>
      <c r="Q59" s="307">
        <f t="shared" si="51"/>
        <v>4591</v>
      </c>
      <c r="R59" s="308">
        <f t="shared" si="51"/>
        <v>5042</v>
      </c>
      <c r="S59" s="307">
        <f t="shared" si="51"/>
        <v>4554</v>
      </c>
      <c r="T59" s="308">
        <f t="shared" ref="T59:Y59" si="52">SUM(T52:T58)</f>
        <v>4078</v>
      </c>
      <c r="U59" s="309">
        <f t="shared" si="52"/>
        <v>4655</v>
      </c>
      <c r="V59" s="309">
        <f t="shared" si="52"/>
        <v>2318</v>
      </c>
      <c r="W59" s="307">
        <f t="shared" si="52"/>
        <v>2945</v>
      </c>
      <c r="X59" s="308">
        <f t="shared" si="52"/>
        <v>1644</v>
      </c>
      <c r="Y59" s="309">
        <f t="shared" si="52"/>
        <v>2852</v>
      </c>
      <c r="Z59" s="312">
        <f>SUM(Z52:Z58)</f>
        <v>47697</v>
      </c>
      <c r="AA59" s="314">
        <f>SUM(AA52:AA58)</f>
        <v>46667</v>
      </c>
      <c r="AB59" s="309">
        <f>+Z59-AA59</f>
        <v>1030</v>
      </c>
      <c r="AC59" s="304">
        <f t="shared" si="45"/>
        <v>2.2071270919493433E-2</v>
      </c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</row>
    <row r="60" spans="1:100" ht="19.5" thickBot="1" x14ac:dyDescent="0.4">
      <c r="A60" s="259" t="str">
        <f>'TRAFICO X NAVIERA'!A60</f>
        <v>OTH</v>
      </c>
      <c r="B60" s="260" t="s">
        <v>97</v>
      </c>
      <c r="C60" s="261" t="s">
        <v>74</v>
      </c>
      <c r="D60" s="261" t="s">
        <v>98</v>
      </c>
      <c r="E60" s="261" t="s">
        <v>75</v>
      </c>
      <c r="F60" s="262" t="s">
        <v>99</v>
      </c>
      <c r="G60" s="263" t="s">
        <v>76</v>
      </c>
      <c r="H60" s="262" t="s">
        <v>100</v>
      </c>
      <c r="I60" s="263" t="s">
        <v>77</v>
      </c>
      <c r="J60" s="262" t="s">
        <v>101</v>
      </c>
      <c r="K60" s="263" t="s">
        <v>78</v>
      </c>
      <c r="L60" s="262" t="s">
        <v>102</v>
      </c>
      <c r="M60" s="263" t="s">
        <v>79</v>
      </c>
      <c r="N60" s="262" t="s">
        <v>103</v>
      </c>
      <c r="O60" s="263" t="s">
        <v>80</v>
      </c>
      <c r="P60" s="264" t="s">
        <v>104</v>
      </c>
      <c r="Q60" s="265" t="s">
        <v>81</v>
      </c>
      <c r="R60" s="264" t="s">
        <v>105</v>
      </c>
      <c r="S60" s="265" t="s">
        <v>82</v>
      </c>
      <c r="T60" s="264" t="s">
        <v>106</v>
      </c>
      <c r="U60" s="265" t="s">
        <v>83</v>
      </c>
      <c r="V60" s="218" t="s">
        <v>107</v>
      </c>
      <c r="W60" s="265" t="s">
        <v>84</v>
      </c>
      <c r="X60" s="264" t="s">
        <v>108</v>
      </c>
      <c r="Y60" s="264" t="s">
        <v>85</v>
      </c>
      <c r="Z60" s="266" t="s">
        <v>109</v>
      </c>
      <c r="AA60" s="267" t="s">
        <v>88</v>
      </c>
      <c r="AB60" s="268" t="s">
        <v>26</v>
      </c>
      <c r="AC60" s="269" t="s">
        <v>25</v>
      </c>
    </row>
    <row r="61" spans="1:100" x14ac:dyDescent="0.35">
      <c r="A61" s="282" t="s">
        <v>37</v>
      </c>
      <c r="B61" s="283">
        <v>0</v>
      </c>
      <c r="C61" s="283">
        <v>0</v>
      </c>
      <c r="D61" s="284">
        <v>0</v>
      </c>
      <c r="E61" s="286">
        <v>0</v>
      </c>
      <c r="F61" s="284">
        <v>0</v>
      </c>
      <c r="G61" s="286">
        <v>0</v>
      </c>
      <c r="H61" s="284">
        <v>0</v>
      </c>
      <c r="I61" s="235">
        <v>0</v>
      </c>
      <c r="J61" s="284">
        <v>0</v>
      </c>
      <c r="K61" s="286">
        <v>0</v>
      </c>
      <c r="L61" s="288">
        <v>0</v>
      </c>
      <c r="M61" s="286">
        <v>0</v>
      </c>
      <c r="N61" s="284">
        <v>3</v>
      </c>
      <c r="O61" s="286">
        <v>0</v>
      </c>
      <c r="P61" s="284">
        <v>0</v>
      </c>
      <c r="Q61" s="235">
        <v>0</v>
      </c>
      <c r="R61" s="284">
        <v>0</v>
      </c>
      <c r="S61" s="235">
        <v>0</v>
      </c>
      <c r="T61" s="284">
        <v>0</v>
      </c>
      <c r="U61" s="286">
        <v>0</v>
      </c>
      <c r="V61" s="285">
        <v>0</v>
      </c>
      <c r="W61" s="285">
        <v>0</v>
      </c>
      <c r="X61" s="284">
        <v>0</v>
      </c>
      <c r="Y61" s="286">
        <v>0</v>
      </c>
      <c r="Z61" s="34">
        <f>+B61+D61+F61+H61+J61+L61+N61+P61+R61+T61+V61+X61</f>
        <v>3</v>
      </c>
      <c r="AA61" s="35">
        <f>C61+E61+G61+I61+K61+M61+O61+Q61+S61+U61+W61+Y61</f>
        <v>0</v>
      </c>
      <c r="AB61" s="61">
        <f t="shared" ref="AB61:AB68" si="53">+Z61-AA61</f>
        <v>3</v>
      </c>
      <c r="AC61" s="59" t="e">
        <f t="shared" ref="AC61:AC68" si="54">AB61/AA61</f>
        <v>#DIV/0!</v>
      </c>
    </row>
    <row r="62" spans="1:100" x14ac:dyDescent="0.35">
      <c r="A62" s="36" t="s">
        <v>38</v>
      </c>
      <c r="B62" s="63">
        <v>0</v>
      </c>
      <c r="C62" s="63">
        <v>0</v>
      </c>
      <c r="D62" s="38">
        <v>0</v>
      </c>
      <c r="E62" s="57">
        <v>0</v>
      </c>
      <c r="F62" s="38">
        <v>0</v>
      </c>
      <c r="G62" s="57">
        <v>0</v>
      </c>
      <c r="H62" s="38">
        <v>0</v>
      </c>
      <c r="I62" s="20">
        <v>0</v>
      </c>
      <c r="J62" s="90">
        <v>0</v>
      </c>
      <c r="K62" s="57">
        <v>0</v>
      </c>
      <c r="L62" s="146">
        <v>0</v>
      </c>
      <c r="M62" s="57">
        <v>0</v>
      </c>
      <c r="N62" s="38">
        <v>1</v>
      </c>
      <c r="O62" s="57">
        <v>0</v>
      </c>
      <c r="P62" s="38">
        <v>0</v>
      </c>
      <c r="Q62" s="20">
        <v>0</v>
      </c>
      <c r="R62" s="38">
        <v>0</v>
      </c>
      <c r="S62" s="20">
        <v>0</v>
      </c>
      <c r="T62" s="38">
        <v>0</v>
      </c>
      <c r="U62" s="57">
        <v>0</v>
      </c>
      <c r="V62" s="155">
        <v>0</v>
      </c>
      <c r="W62" s="155">
        <v>0</v>
      </c>
      <c r="X62" s="38">
        <v>0</v>
      </c>
      <c r="Y62" s="57">
        <v>0</v>
      </c>
      <c r="Z62" s="34">
        <f t="shared" ref="Z62:Z67" si="55">+B62+D62+F62+H62+J62+L62+N62+P62+R62+T62+V62+X62</f>
        <v>1</v>
      </c>
      <c r="AA62" s="35">
        <f t="shared" ref="AA62:AA67" si="56">C62+E62+G62+I62+K62+M62+O62+Q62+S62+U62+W62+Y62</f>
        <v>0</v>
      </c>
      <c r="AB62" s="62">
        <f t="shared" si="53"/>
        <v>1</v>
      </c>
      <c r="AC62" s="60" t="e">
        <f t="shared" si="54"/>
        <v>#DIV/0!</v>
      </c>
    </row>
    <row r="63" spans="1:100" x14ac:dyDescent="0.35">
      <c r="A63" s="290" t="s">
        <v>39</v>
      </c>
      <c r="B63" s="291">
        <v>0</v>
      </c>
      <c r="C63" s="291"/>
      <c r="D63" s="293">
        <v>0</v>
      </c>
      <c r="E63" s="294">
        <v>0</v>
      </c>
      <c r="F63" s="293">
        <v>0</v>
      </c>
      <c r="G63" s="294">
        <v>0</v>
      </c>
      <c r="H63" s="293">
        <v>0</v>
      </c>
      <c r="I63" s="239">
        <v>0</v>
      </c>
      <c r="J63" s="284">
        <v>0</v>
      </c>
      <c r="K63" s="294">
        <v>0</v>
      </c>
      <c r="L63" s="295">
        <v>0</v>
      </c>
      <c r="M63" s="294">
        <v>0</v>
      </c>
      <c r="N63" s="293">
        <v>0</v>
      </c>
      <c r="O63" s="294">
        <v>0</v>
      </c>
      <c r="P63" s="293">
        <v>0</v>
      </c>
      <c r="Q63" s="239">
        <v>0</v>
      </c>
      <c r="R63" s="293">
        <v>0</v>
      </c>
      <c r="S63" s="239">
        <v>0</v>
      </c>
      <c r="T63" s="293">
        <v>0</v>
      </c>
      <c r="U63" s="294">
        <v>0</v>
      </c>
      <c r="V63" s="297">
        <v>0</v>
      </c>
      <c r="W63" s="297">
        <v>0</v>
      </c>
      <c r="X63" s="293">
        <v>0</v>
      </c>
      <c r="Y63" s="294">
        <v>0</v>
      </c>
      <c r="Z63" s="34">
        <f t="shared" si="55"/>
        <v>0</v>
      </c>
      <c r="AA63" s="35">
        <f t="shared" si="56"/>
        <v>0</v>
      </c>
      <c r="AB63" s="62">
        <f t="shared" si="53"/>
        <v>0</v>
      </c>
      <c r="AC63" s="60" t="e">
        <f t="shared" si="54"/>
        <v>#DIV/0!</v>
      </c>
    </row>
    <row r="64" spans="1:100" x14ac:dyDescent="0.35">
      <c r="A64" s="36" t="s">
        <v>40</v>
      </c>
      <c r="B64" s="63">
        <v>0</v>
      </c>
      <c r="C64" s="63">
        <v>0</v>
      </c>
      <c r="D64" s="38">
        <v>0</v>
      </c>
      <c r="E64" s="57">
        <v>0</v>
      </c>
      <c r="F64" s="38">
        <v>0</v>
      </c>
      <c r="G64" s="57">
        <v>0</v>
      </c>
      <c r="H64" s="38">
        <v>0</v>
      </c>
      <c r="I64" s="20">
        <v>0</v>
      </c>
      <c r="J64" s="90">
        <v>0</v>
      </c>
      <c r="K64" s="57">
        <v>0</v>
      </c>
      <c r="L64" s="146">
        <v>0</v>
      </c>
      <c r="M64" s="57">
        <v>0</v>
      </c>
      <c r="N64" s="38">
        <v>0</v>
      </c>
      <c r="O64" s="57">
        <v>0</v>
      </c>
      <c r="P64" s="38">
        <v>0</v>
      </c>
      <c r="Q64" s="24">
        <v>0</v>
      </c>
      <c r="R64" s="38">
        <v>0</v>
      </c>
      <c r="S64" s="20">
        <v>0</v>
      </c>
      <c r="T64" s="38">
        <v>0</v>
      </c>
      <c r="U64" s="57">
        <v>0</v>
      </c>
      <c r="V64" s="155">
        <v>0</v>
      </c>
      <c r="W64" s="155">
        <v>0</v>
      </c>
      <c r="X64" s="38">
        <v>0</v>
      </c>
      <c r="Y64" s="57">
        <v>0</v>
      </c>
      <c r="Z64" s="34">
        <f t="shared" si="55"/>
        <v>0</v>
      </c>
      <c r="AA64" s="35">
        <f t="shared" si="56"/>
        <v>0</v>
      </c>
      <c r="AB64" s="62">
        <f t="shared" si="53"/>
        <v>0</v>
      </c>
      <c r="AC64" s="60" t="e">
        <f t="shared" si="54"/>
        <v>#DIV/0!</v>
      </c>
    </row>
    <row r="65" spans="1:100" x14ac:dyDescent="0.35">
      <c r="A65" s="36" t="s">
        <v>41</v>
      </c>
      <c r="B65" s="63">
        <v>0</v>
      </c>
      <c r="C65" s="63">
        <v>0</v>
      </c>
      <c r="D65" s="38">
        <v>0</v>
      </c>
      <c r="E65" s="57">
        <v>0</v>
      </c>
      <c r="F65" s="38">
        <v>0</v>
      </c>
      <c r="G65" s="57">
        <v>0</v>
      </c>
      <c r="H65" s="38">
        <v>0</v>
      </c>
      <c r="I65" s="19">
        <v>0</v>
      </c>
      <c r="J65" s="90">
        <v>0</v>
      </c>
      <c r="K65" s="57">
        <v>0</v>
      </c>
      <c r="L65" s="146">
        <v>0</v>
      </c>
      <c r="M65" s="57">
        <v>0</v>
      </c>
      <c r="N65" s="38">
        <v>0</v>
      </c>
      <c r="O65" s="57">
        <v>0</v>
      </c>
      <c r="P65" s="38">
        <v>0</v>
      </c>
      <c r="Q65" s="19">
        <v>0</v>
      </c>
      <c r="R65" s="38">
        <v>0</v>
      </c>
      <c r="S65" s="19">
        <v>0</v>
      </c>
      <c r="T65" s="38">
        <v>0</v>
      </c>
      <c r="U65" s="57">
        <v>0</v>
      </c>
      <c r="V65" s="155">
        <v>0</v>
      </c>
      <c r="W65" s="155">
        <v>0</v>
      </c>
      <c r="X65" s="38">
        <v>0</v>
      </c>
      <c r="Y65" s="57">
        <v>0</v>
      </c>
      <c r="Z65" s="34">
        <f t="shared" si="55"/>
        <v>0</v>
      </c>
      <c r="AA65" s="35">
        <f t="shared" si="56"/>
        <v>0</v>
      </c>
      <c r="AB65" s="62">
        <f t="shared" si="53"/>
        <v>0</v>
      </c>
      <c r="AC65" s="60" t="e">
        <f t="shared" si="54"/>
        <v>#DIV/0!</v>
      </c>
    </row>
    <row r="66" spans="1:100" x14ac:dyDescent="0.35">
      <c r="A66" s="36" t="s">
        <v>42</v>
      </c>
      <c r="B66" s="63">
        <v>0</v>
      </c>
      <c r="C66" s="63">
        <v>0</v>
      </c>
      <c r="D66" s="38">
        <v>0</v>
      </c>
      <c r="E66" s="57">
        <v>0</v>
      </c>
      <c r="F66" s="38">
        <v>0</v>
      </c>
      <c r="G66" s="57">
        <v>0</v>
      </c>
      <c r="H66" s="38">
        <v>0</v>
      </c>
      <c r="I66" s="19">
        <v>0</v>
      </c>
      <c r="J66" s="90">
        <v>0</v>
      </c>
      <c r="K66" s="57">
        <v>0</v>
      </c>
      <c r="L66" s="146">
        <v>0</v>
      </c>
      <c r="M66" s="57">
        <v>0</v>
      </c>
      <c r="N66" s="38">
        <v>0</v>
      </c>
      <c r="O66" s="57">
        <v>0</v>
      </c>
      <c r="P66" s="38">
        <v>0</v>
      </c>
      <c r="Q66" s="19">
        <v>0</v>
      </c>
      <c r="R66" s="38">
        <v>0</v>
      </c>
      <c r="S66" s="19">
        <v>0</v>
      </c>
      <c r="T66" s="38">
        <v>0</v>
      </c>
      <c r="U66" s="57">
        <v>0</v>
      </c>
      <c r="V66" s="155">
        <v>0</v>
      </c>
      <c r="W66" s="155">
        <v>0</v>
      </c>
      <c r="X66" s="38">
        <v>0</v>
      </c>
      <c r="Y66" s="57">
        <v>0</v>
      </c>
      <c r="Z66" s="34">
        <f t="shared" si="55"/>
        <v>0</v>
      </c>
      <c r="AA66" s="35">
        <f t="shared" si="56"/>
        <v>0</v>
      </c>
      <c r="AB66" s="62">
        <f t="shared" si="53"/>
        <v>0</v>
      </c>
      <c r="AC66" s="60" t="e">
        <f t="shared" si="54"/>
        <v>#DIV/0!</v>
      </c>
    </row>
    <row r="67" spans="1:100" ht="19.5" thickBot="1" x14ac:dyDescent="0.4">
      <c r="A67" s="41" t="s">
        <v>43</v>
      </c>
      <c r="B67" s="64">
        <v>0</v>
      </c>
      <c r="C67" s="64">
        <v>0</v>
      </c>
      <c r="D67" s="44">
        <v>0</v>
      </c>
      <c r="E67" s="58">
        <v>0</v>
      </c>
      <c r="F67" s="44">
        <v>0</v>
      </c>
      <c r="G67" s="58">
        <v>0</v>
      </c>
      <c r="H67" s="44">
        <v>0</v>
      </c>
      <c r="I67" s="19">
        <v>0</v>
      </c>
      <c r="J67" s="90">
        <v>0</v>
      </c>
      <c r="K67" s="58">
        <v>0</v>
      </c>
      <c r="L67" s="147">
        <v>0</v>
      </c>
      <c r="M67" s="58">
        <v>0</v>
      </c>
      <c r="N67" s="44">
        <v>0</v>
      </c>
      <c r="O67" s="58">
        <v>0</v>
      </c>
      <c r="P67" s="44">
        <v>0</v>
      </c>
      <c r="Q67" s="19">
        <v>0</v>
      </c>
      <c r="R67" s="44">
        <v>0</v>
      </c>
      <c r="S67" s="19">
        <v>0</v>
      </c>
      <c r="T67" s="44">
        <v>0</v>
      </c>
      <c r="U67" s="58">
        <v>0</v>
      </c>
      <c r="V67" s="156">
        <v>0</v>
      </c>
      <c r="W67" s="156">
        <v>0</v>
      </c>
      <c r="X67" s="44">
        <v>0</v>
      </c>
      <c r="Y67" s="58">
        <v>0</v>
      </c>
      <c r="Z67" s="34">
        <f t="shared" si="55"/>
        <v>0</v>
      </c>
      <c r="AA67" s="35">
        <f t="shared" si="56"/>
        <v>0</v>
      </c>
      <c r="AB67" s="62">
        <f t="shared" si="53"/>
        <v>0</v>
      </c>
      <c r="AC67" s="60" t="e">
        <f t="shared" si="54"/>
        <v>#DIV/0!</v>
      </c>
    </row>
    <row r="68" spans="1:100" s="121" customFormat="1" ht="19.5" thickBot="1" x14ac:dyDescent="0.4">
      <c r="A68" s="305" t="s">
        <v>10</v>
      </c>
      <c r="B68" s="306">
        <f>SUM(B61:B67)</f>
        <v>0</v>
      </c>
      <c r="C68" s="307">
        <f t="shared" ref="C68" si="57">SUM(C61:C67)</f>
        <v>0</v>
      </c>
      <c r="D68" s="308">
        <f t="shared" ref="D68:I68" si="58">SUM(D61:D67)</f>
        <v>0</v>
      </c>
      <c r="E68" s="309">
        <f t="shared" si="58"/>
        <v>0</v>
      </c>
      <c r="F68" s="308">
        <f t="shared" si="58"/>
        <v>0</v>
      </c>
      <c r="G68" s="309">
        <f t="shared" si="58"/>
        <v>0</v>
      </c>
      <c r="H68" s="308">
        <f t="shared" si="58"/>
        <v>0</v>
      </c>
      <c r="I68" s="309">
        <f t="shared" si="58"/>
        <v>0</v>
      </c>
      <c r="J68" s="310">
        <f t="shared" ref="J68:M68" si="59">SUM(J61:J67)</f>
        <v>0</v>
      </c>
      <c r="K68" s="309">
        <f t="shared" si="59"/>
        <v>0</v>
      </c>
      <c r="L68" s="311">
        <f t="shared" si="59"/>
        <v>0</v>
      </c>
      <c r="M68" s="307">
        <f t="shared" si="59"/>
        <v>0</v>
      </c>
      <c r="N68" s="308">
        <v>4</v>
      </c>
      <c r="O68" s="309">
        <f t="shared" ref="O68:S68" si="60">SUM(O61:O67)</f>
        <v>0</v>
      </c>
      <c r="P68" s="312">
        <f t="shared" si="60"/>
        <v>0</v>
      </c>
      <c r="Q68" s="307">
        <f t="shared" si="60"/>
        <v>0</v>
      </c>
      <c r="R68" s="308">
        <f t="shared" si="60"/>
        <v>0</v>
      </c>
      <c r="S68" s="307">
        <f t="shared" si="60"/>
        <v>0</v>
      </c>
      <c r="T68" s="308">
        <f t="shared" ref="T68:Y68" si="61">SUM(T61:T67)</f>
        <v>0</v>
      </c>
      <c r="U68" s="309">
        <f t="shared" si="61"/>
        <v>0</v>
      </c>
      <c r="V68" s="309">
        <f>SUM(V61:V67)</f>
        <v>0</v>
      </c>
      <c r="W68" s="307">
        <f t="shared" si="61"/>
        <v>0</v>
      </c>
      <c r="X68" s="308">
        <f t="shared" si="61"/>
        <v>0</v>
      </c>
      <c r="Y68" s="309">
        <f t="shared" si="61"/>
        <v>0</v>
      </c>
      <c r="Z68" s="312">
        <f>SUM(Z61:Z67)</f>
        <v>4</v>
      </c>
      <c r="AA68" s="314">
        <f>SUM(AA61:AA67)</f>
        <v>0</v>
      </c>
      <c r="AB68" s="309">
        <f t="shared" si="53"/>
        <v>4</v>
      </c>
      <c r="AC68" s="304" t="e">
        <f t="shared" si="54"/>
        <v>#DIV/0!</v>
      </c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</row>
    <row r="69" spans="1:100" ht="19.5" thickBot="1" x14ac:dyDescent="0.4">
      <c r="A69" s="259" t="str">
        <f>'TRAFICO X NAVIERA'!A69</f>
        <v>CMA</v>
      </c>
      <c r="B69" s="260" t="s">
        <v>97</v>
      </c>
      <c r="C69" s="261" t="s">
        <v>74</v>
      </c>
      <c r="D69" s="261" t="s">
        <v>98</v>
      </c>
      <c r="E69" s="261" t="s">
        <v>75</v>
      </c>
      <c r="F69" s="262" t="s">
        <v>99</v>
      </c>
      <c r="G69" s="263" t="s">
        <v>76</v>
      </c>
      <c r="H69" s="262" t="s">
        <v>100</v>
      </c>
      <c r="I69" s="263" t="s">
        <v>77</v>
      </c>
      <c r="J69" s="262" t="s">
        <v>101</v>
      </c>
      <c r="K69" s="263" t="s">
        <v>78</v>
      </c>
      <c r="L69" s="262" t="s">
        <v>102</v>
      </c>
      <c r="M69" s="263" t="s">
        <v>79</v>
      </c>
      <c r="N69" s="262" t="s">
        <v>103</v>
      </c>
      <c r="O69" s="263" t="s">
        <v>80</v>
      </c>
      <c r="P69" s="264" t="s">
        <v>104</v>
      </c>
      <c r="Q69" s="265" t="s">
        <v>81</v>
      </c>
      <c r="R69" s="264" t="s">
        <v>105</v>
      </c>
      <c r="S69" s="265" t="s">
        <v>82</v>
      </c>
      <c r="T69" s="264" t="s">
        <v>106</v>
      </c>
      <c r="U69" s="265" t="s">
        <v>83</v>
      </c>
      <c r="V69" s="218" t="s">
        <v>107</v>
      </c>
      <c r="W69" s="265" t="s">
        <v>84</v>
      </c>
      <c r="X69" s="264" t="s">
        <v>108</v>
      </c>
      <c r="Y69" s="264" t="s">
        <v>85</v>
      </c>
      <c r="Z69" s="266" t="s">
        <v>109</v>
      </c>
      <c r="AA69" s="267" t="s">
        <v>88</v>
      </c>
      <c r="AB69" s="268" t="s">
        <v>26</v>
      </c>
      <c r="AC69" s="269" t="s">
        <v>25</v>
      </c>
    </row>
    <row r="70" spans="1:100" x14ac:dyDescent="0.35">
      <c r="A70" s="282" t="s">
        <v>37</v>
      </c>
      <c r="B70" s="283">
        <v>1916</v>
      </c>
      <c r="C70" s="283">
        <v>3089</v>
      </c>
      <c r="D70" s="284">
        <v>2055</v>
      </c>
      <c r="E70" s="286">
        <v>1413</v>
      </c>
      <c r="F70" s="284">
        <v>2041</v>
      </c>
      <c r="G70" s="235">
        <v>3223</v>
      </c>
      <c r="H70" s="284">
        <v>2211</v>
      </c>
      <c r="I70" s="235">
        <v>2998</v>
      </c>
      <c r="J70" s="284">
        <v>3230</v>
      </c>
      <c r="K70" s="286">
        <v>3263</v>
      </c>
      <c r="L70" s="288">
        <v>1393</v>
      </c>
      <c r="M70" s="286">
        <v>3227</v>
      </c>
      <c r="N70" s="284">
        <v>3697</v>
      </c>
      <c r="O70" s="286">
        <v>2935</v>
      </c>
      <c r="P70" s="284">
        <v>3374</v>
      </c>
      <c r="Q70" s="286">
        <v>3317</v>
      </c>
      <c r="R70" s="284">
        <v>4178</v>
      </c>
      <c r="S70" s="235">
        <v>2555</v>
      </c>
      <c r="T70" s="284">
        <v>4162</v>
      </c>
      <c r="U70" s="286">
        <v>2565</v>
      </c>
      <c r="V70" s="285">
        <v>3635</v>
      </c>
      <c r="W70" s="285">
        <v>2874</v>
      </c>
      <c r="X70" s="284">
        <v>1396</v>
      </c>
      <c r="Y70" s="286">
        <v>1963</v>
      </c>
      <c r="Z70" s="34">
        <f>+B70+D70+F70+H70+J70+L70+N70+P70+R70+T70+V70+X70</f>
        <v>33288</v>
      </c>
      <c r="AA70" s="35">
        <f>C70+E70+G70+I70+K70+M70+O70+Q70+S70+U70+W70+Y70</f>
        <v>33422</v>
      </c>
      <c r="AB70" s="61">
        <f t="shared" ref="AB70:AB77" si="62">+Z70-AA70</f>
        <v>-134</v>
      </c>
      <c r="AC70" s="59">
        <f t="shared" ref="AC70:AC77" si="63">AB70/AA70</f>
        <v>-4.0093351684519175E-3</v>
      </c>
    </row>
    <row r="71" spans="1:100" x14ac:dyDescent="0.35">
      <c r="A71" s="36" t="s">
        <v>38</v>
      </c>
      <c r="B71" s="63">
        <v>0</v>
      </c>
      <c r="C71" s="63">
        <v>0</v>
      </c>
      <c r="D71" s="38">
        <v>0</v>
      </c>
      <c r="E71" s="57">
        <v>0</v>
      </c>
      <c r="F71" s="38">
        <v>0</v>
      </c>
      <c r="G71" s="20">
        <v>0</v>
      </c>
      <c r="H71" s="38">
        <v>0</v>
      </c>
      <c r="I71" s="20">
        <v>0</v>
      </c>
      <c r="J71" s="90">
        <v>136</v>
      </c>
      <c r="K71" s="57">
        <v>2</v>
      </c>
      <c r="L71" s="146">
        <v>0</v>
      </c>
      <c r="M71" s="57">
        <v>0</v>
      </c>
      <c r="N71" s="38">
        <v>0</v>
      </c>
      <c r="O71" s="57">
        <v>14</v>
      </c>
      <c r="P71" s="38">
        <v>0</v>
      </c>
      <c r="Q71" s="57">
        <v>0</v>
      </c>
      <c r="R71" s="38">
        <v>0</v>
      </c>
      <c r="S71" s="20">
        <v>0</v>
      </c>
      <c r="T71" s="38">
        <v>0</v>
      </c>
      <c r="U71" s="57">
        <v>0</v>
      </c>
      <c r="V71" s="155">
        <v>0</v>
      </c>
      <c r="W71" s="155">
        <v>0</v>
      </c>
      <c r="X71" s="38">
        <v>2</v>
      </c>
      <c r="Y71" s="57">
        <v>0</v>
      </c>
      <c r="Z71" s="34">
        <f t="shared" ref="Z71:Z76" si="64">+B71+D71+F71+H71+J71+L71+N71+P71+R71+T71+V71+X71</f>
        <v>138</v>
      </c>
      <c r="AA71" s="35">
        <f t="shared" ref="AA71:AA76" si="65">C71+E71+G71+I71+K71+M71+O71+Q71+S71+U71+W71+Y71</f>
        <v>16</v>
      </c>
      <c r="AB71" s="62">
        <f t="shared" si="62"/>
        <v>122</v>
      </c>
      <c r="AC71" s="60">
        <f t="shared" si="63"/>
        <v>7.625</v>
      </c>
    </row>
    <row r="72" spans="1:100" x14ac:dyDescent="0.35">
      <c r="A72" s="290" t="s">
        <v>39</v>
      </c>
      <c r="B72" s="291">
        <v>568</v>
      </c>
      <c r="C72" s="291">
        <v>807</v>
      </c>
      <c r="D72" s="293">
        <v>964</v>
      </c>
      <c r="E72" s="294">
        <v>579</v>
      </c>
      <c r="F72" s="293">
        <v>561</v>
      </c>
      <c r="G72" s="239">
        <v>919</v>
      </c>
      <c r="H72" s="293">
        <v>562</v>
      </c>
      <c r="I72" s="239">
        <v>822</v>
      </c>
      <c r="J72" s="284">
        <v>548</v>
      </c>
      <c r="K72" s="294">
        <v>708</v>
      </c>
      <c r="L72" s="295">
        <v>654</v>
      </c>
      <c r="M72" s="294">
        <v>836</v>
      </c>
      <c r="N72" s="293">
        <v>741</v>
      </c>
      <c r="O72" s="294">
        <v>801</v>
      </c>
      <c r="P72" s="293">
        <v>506</v>
      </c>
      <c r="Q72" s="294">
        <v>559</v>
      </c>
      <c r="R72" s="293">
        <v>528</v>
      </c>
      <c r="S72" s="239">
        <v>557</v>
      </c>
      <c r="T72" s="293">
        <v>332</v>
      </c>
      <c r="U72" s="294">
        <v>893</v>
      </c>
      <c r="V72" s="338">
        <v>422</v>
      </c>
      <c r="W72" s="338">
        <v>920</v>
      </c>
      <c r="X72" s="293">
        <v>413</v>
      </c>
      <c r="Y72" s="294">
        <v>758</v>
      </c>
      <c r="Z72" s="34">
        <f t="shared" si="64"/>
        <v>6799</v>
      </c>
      <c r="AA72" s="35">
        <f t="shared" si="65"/>
        <v>9159</v>
      </c>
      <c r="AB72" s="62">
        <f t="shared" si="62"/>
        <v>-2360</v>
      </c>
      <c r="AC72" s="60">
        <f t="shared" si="63"/>
        <v>-0.2576700513156458</v>
      </c>
    </row>
    <row r="73" spans="1:100" x14ac:dyDescent="0.35">
      <c r="A73" s="36" t="s">
        <v>40</v>
      </c>
      <c r="B73" s="63">
        <v>382</v>
      </c>
      <c r="C73" s="63">
        <v>1508</v>
      </c>
      <c r="D73" s="38">
        <v>1967</v>
      </c>
      <c r="E73" s="57">
        <v>1069</v>
      </c>
      <c r="F73" s="38">
        <v>1826</v>
      </c>
      <c r="G73" s="20">
        <v>970</v>
      </c>
      <c r="H73" s="38">
        <v>421</v>
      </c>
      <c r="I73" s="20">
        <v>1842</v>
      </c>
      <c r="J73" s="90">
        <v>691</v>
      </c>
      <c r="K73" s="57">
        <v>2103</v>
      </c>
      <c r="L73" s="146">
        <v>1441</v>
      </c>
      <c r="M73" s="57">
        <v>2413</v>
      </c>
      <c r="N73" s="38">
        <v>3120</v>
      </c>
      <c r="O73" s="57">
        <v>3152</v>
      </c>
      <c r="P73" s="38">
        <v>1430</v>
      </c>
      <c r="Q73" s="57">
        <v>1679</v>
      </c>
      <c r="R73" s="38">
        <v>2229</v>
      </c>
      <c r="S73" s="20">
        <v>2050</v>
      </c>
      <c r="T73" s="38">
        <v>3293</v>
      </c>
      <c r="U73" s="57">
        <v>3018</v>
      </c>
      <c r="V73" s="155">
        <v>3747</v>
      </c>
      <c r="W73" s="155">
        <v>2248</v>
      </c>
      <c r="X73" s="38">
        <v>2517</v>
      </c>
      <c r="Y73" s="57">
        <v>861</v>
      </c>
      <c r="Z73" s="34">
        <f t="shared" si="64"/>
        <v>23064</v>
      </c>
      <c r="AA73" s="35">
        <f t="shared" si="65"/>
        <v>22913</v>
      </c>
      <c r="AB73" s="62">
        <f t="shared" si="62"/>
        <v>151</v>
      </c>
      <c r="AC73" s="60">
        <f t="shared" si="63"/>
        <v>6.5901453323440841E-3</v>
      </c>
    </row>
    <row r="74" spans="1:100" x14ac:dyDescent="0.35">
      <c r="A74" s="36" t="s">
        <v>41</v>
      </c>
      <c r="B74" s="63">
        <v>0</v>
      </c>
      <c r="C74" s="63">
        <v>6</v>
      </c>
      <c r="D74" s="38">
        <v>0</v>
      </c>
      <c r="E74" s="57">
        <v>0</v>
      </c>
      <c r="F74" s="38">
        <v>2</v>
      </c>
      <c r="G74" s="19">
        <v>0</v>
      </c>
      <c r="H74" s="38">
        <v>4</v>
      </c>
      <c r="I74" s="19">
        <v>0</v>
      </c>
      <c r="J74" s="90">
        <v>4</v>
      </c>
      <c r="K74" s="57">
        <v>0</v>
      </c>
      <c r="L74" s="146">
        <v>47</v>
      </c>
      <c r="M74" s="57">
        <v>0</v>
      </c>
      <c r="N74" s="38">
        <v>0</v>
      </c>
      <c r="O74" s="57">
        <v>0</v>
      </c>
      <c r="P74" s="38">
        <v>2</v>
      </c>
      <c r="Q74" s="57">
        <v>0</v>
      </c>
      <c r="R74" s="38">
        <v>0</v>
      </c>
      <c r="S74" s="19">
        <v>0</v>
      </c>
      <c r="T74" s="38">
        <v>0</v>
      </c>
      <c r="U74" s="57">
        <v>2</v>
      </c>
      <c r="V74" s="155">
        <v>4</v>
      </c>
      <c r="W74" s="155">
        <v>0</v>
      </c>
      <c r="X74" s="38">
        <v>0</v>
      </c>
      <c r="Y74" s="57">
        <v>2</v>
      </c>
      <c r="Z74" s="34">
        <f t="shared" si="64"/>
        <v>63</v>
      </c>
      <c r="AA74" s="35">
        <f t="shared" si="65"/>
        <v>10</v>
      </c>
      <c r="AB74" s="62">
        <f t="shared" si="62"/>
        <v>53</v>
      </c>
      <c r="AC74" s="60">
        <f t="shared" si="63"/>
        <v>5.3</v>
      </c>
    </row>
    <row r="75" spans="1:100" x14ac:dyDescent="0.35">
      <c r="A75" s="36" t="s">
        <v>42</v>
      </c>
      <c r="B75" s="63">
        <v>0</v>
      </c>
      <c r="C75" s="63">
        <v>2</v>
      </c>
      <c r="D75" s="38">
        <v>0</v>
      </c>
      <c r="E75" s="57">
        <v>0</v>
      </c>
      <c r="F75" s="38">
        <v>2</v>
      </c>
      <c r="G75" s="19">
        <v>0</v>
      </c>
      <c r="H75" s="38">
        <v>4</v>
      </c>
      <c r="I75" s="19">
        <v>0</v>
      </c>
      <c r="J75" s="90">
        <v>51</v>
      </c>
      <c r="K75" s="57">
        <v>0</v>
      </c>
      <c r="L75" s="146">
        <v>0</v>
      </c>
      <c r="M75" s="57">
        <v>0</v>
      </c>
      <c r="N75" s="38">
        <v>2</v>
      </c>
      <c r="O75" s="57">
        <v>0</v>
      </c>
      <c r="P75" s="38">
        <v>0</v>
      </c>
      <c r="Q75" s="57">
        <v>0</v>
      </c>
      <c r="R75" s="38">
        <v>0</v>
      </c>
      <c r="S75" s="19">
        <v>2</v>
      </c>
      <c r="T75" s="38">
        <v>0</v>
      </c>
      <c r="U75" s="57">
        <v>0</v>
      </c>
      <c r="V75" s="155">
        <v>4</v>
      </c>
      <c r="W75" s="155">
        <v>0</v>
      </c>
      <c r="X75" s="38">
        <v>0</v>
      </c>
      <c r="Y75" s="57">
        <v>2</v>
      </c>
      <c r="Z75" s="34">
        <f t="shared" si="64"/>
        <v>63</v>
      </c>
      <c r="AA75" s="35">
        <f t="shared" si="65"/>
        <v>6</v>
      </c>
      <c r="AB75" s="62">
        <f t="shared" si="62"/>
        <v>57</v>
      </c>
      <c r="AC75" s="60">
        <f t="shared" si="63"/>
        <v>9.5</v>
      </c>
    </row>
    <row r="76" spans="1:100" ht="19.5" thickBot="1" x14ac:dyDescent="0.4">
      <c r="A76" s="41" t="s">
        <v>43</v>
      </c>
      <c r="B76" s="64">
        <v>0</v>
      </c>
      <c r="C76" s="64">
        <v>82</v>
      </c>
      <c r="D76" s="44">
        <v>0</v>
      </c>
      <c r="E76" s="58">
        <v>0</v>
      </c>
      <c r="F76" s="44">
        <v>4</v>
      </c>
      <c r="G76" s="19">
        <v>2</v>
      </c>
      <c r="H76" s="44">
        <v>6</v>
      </c>
      <c r="I76" s="19">
        <v>4</v>
      </c>
      <c r="J76" s="90">
        <v>12</v>
      </c>
      <c r="K76" s="58">
        <v>2</v>
      </c>
      <c r="L76" s="147">
        <v>0</v>
      </c>
      <c r="M76" s="58">
        <v>0</v>
      </c>
      <c r="N76" s="44">
        <v>138</v>
      </c>
      <c r="O76" s="58">
        <v>9</v>
      </c>
      <c r="P76" s="44">
        <v>115</v>
      </c>
      <c r="Q76" s="58">
        <v>8</v>
      </c>
      <c r="R76" s="44">
        <v>50</v>
      </c>
      <c r="S76" s="19">
        <v>55</v>
      </c>
      <c r="T76" s="44">
        <v>42</v>
      </c>
      <c r="U76" s="58">
        <v>12</v>
      </c>
      <c r="V76" s="156">
        <v>6</v>
      </c>
      <c r="W76" s="156">
        <v>4</v>
      </c>
      <c r="X76" s="44">
        <v>188</v>
      </c>
      <c r="Y76" s="58">
        <v>42</v>
      </c>
      <c r="Z76" s="34">
        <f t="shared" si="64"/>
        <v>561</v>
      </c>
      <c r="AA76" s="35">
        <f t="shared" si="65"/>
        <v>220</v>
      </c>
      <c r="AB76" s="62">
        <f t="shared" si="62"/>
        <v>341</v>
      </c>
      <c r="AC76" s="60">
        <f t="shared" si="63"/>
        <v>1.55</v>
      </c>
    </row>
    <row r="77" spans="1:100" s="121" customFormat="1" ht="19.5" thickBot="1" x14ac:dyDescent="0.4">
      <c r="A77" s="305" t="s">
        <v>10</v>
      </c>
      <c r="B77" s="306">
        <f>SUM(B70:B76)</f>
        <v>2866</v>
      </c>
      <c r="C77" s="307">
        <f t="shared" ref="C77" si="66">SUM(C70:C76)</f>
        <v>5494</v>
      </c>
      <c r="D77" s="308">
        <f t="shared" ref="D77:I77" si="67">SUM(D70:D76)</f>
        <v>4986</v>
      </c>
      <c r="E77" s="309">
        <f t="shared" si="67"/>
        <v>3061</v>
      </c>
      <c r="F77" s="308">
        <f t="shared" si="67"/>
        <v>4436</v>
      </c>
      <c r="G77" s="309">
        <f t="shared" si="67"/>
        <v>5114</v>
      </c>
      <c r="H77" s="308">
        <f t="shared" si="67"/>
        <v>3208</v>
      </c>
      <c r="I77" s="309">
        <f t="shared" si="67"/>
        <v>5666</v>
      </c>
      <c r="J77" s="310">
        <f t="shared" ref="J77:M77" si="68">SUM(J70:J76)</f>
        <v>4672</v>
      </c>
      <c r="K77" s="309">
        <f t="shared" si="68"/>
        <v>6078</v>
      </c>
      <c r="L77" s="311">
        <f t="shared" si="68"/>
        <v>3535</v>
      </c>
      <c r="M77" s="307">
        <f t="shared" si="68"/>
        <v>6476</v>
      </c>
      <c r="N77" s="308">
        <v>7698</v>
      </c>
      <c r="O77" s="309">
        <f t="shared" ref="O77:Q77" si="69">SUM(O70:O76)</f>
        <v>6911</v>
      </c>
      <c r="P77" s="312">
        <v>5427</v>
      </c>
      <c r="Q77" s="307">
        <f t="shared" si="69"/>
        <v>5563</v>
      </c>
      <c r="R77" s="308">
        <f>SUM(R70:R76)</f>
        <v>6985</v>
      </c>
      <c r="S77" s="307">
        <f>SUM(S70:S76)</f>
        <v>5219</v>
      </c>
      <c r="T77" s="308">
        <f t="shared" ref="T77:Y77" si="70">SUM(T70:T76)</f>
        <v>7829</v>
      </c>
      <c r="U77" s="309">
        <f t="shared" si="70"/>
        <v>6490</v>
      </c>
      <c r="V77" s="309">
        <f t="shared" si="70"/>
        <v>7818</v>
      </c>
      <c r="W77" s="307">
        <f t="shared" si="70"/>
        <v>6046</v>
      </c>
      <c r="X77" s="308">
        <f t="shared" si="70"/>
        <v>4516</v>
      </c>
      <c r="Y77" s="309">
        <f t="shared" si="70"/>
        <v>3628</v>
      </c>
      <c r="Z77" s="312">
        <f>SUM(Z70:Z76)</f>
        <v>63976</v>
      </c>
      <c r="AA77" s="314">
        <f>C77+E77+G77+I77+K77+M77+O77+Q77+S77+U77+W77+Y77</f>
        <v>65746</v>
      </c>
      <c r="AB77" s="309">
        <f t="shared" si="62"/>
        <v>-1770</v>
      </c>
      <c r="AC77" s="304">
        <f t="shared" si="63"/>
        <v>-2.6921789918778329E-2</v>
      </c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</row>
    <row r="78" spans="1:100" ht="19.5" thickBot="1" x14ac:dyDescent="0.4">
      <c r="A78" s="259" t="str">
        <f>'TRAFICO X NAVIERA'!A78</f>
        <v>NYK</v>
      </c>
      <c r="B78" s="260" t="s">
        <v>97</v>
      </c>
      <c r="C78" s="261" t="s">
        <v>74</v>
      </c>
      <c r="D78" s="261" t="s">
        <v>98</v>
      </c>
      <c r="E78" s="261" t="s">
        <v>75</v>
      </c>
      <c r="F78" s="262" t="s">
        <v>99</v>
      </c>
      <c r="G78" s="263" t="s">
        <v>76</v>
      </c>
      <c r="H78" s="262" t="s">
        <v>100</v>
      </c>
      <c r="I78" s="263" t="s">
        <v>77</v>
      </c>
      <c r="J78" s="262" t="s">
        <v>101</v>
      </c>
      <c r="K78" s="263" t="s">
        <v>78</v>
      </c>
      <c r="L78" s="262" t="s">
        <v>102</v>
      </c>
      <c r="M78" s="263" t="s">
        <v>79</v>
      </c>
      <c r="N78" s="262" t="s">
        <v>103</v>
      </c>
      <c r="O78" s="263" t="s">
        <v>80</v>
      </c>
      <c r="P78" s="264" t="s">
        <v>104</v>
      </c>
      <c r="Q78" s="265" t="s">
        <v>81</v>
      </c>
      <c r="R78" s="264" t="s">
        <v>105</v>
      </c>
      <c r="S78" s="265" t="s">
        <v>82</v>
      </c>
      <c r="T78" s="264" t="s">
        <v>106</v>
      </c>
      <c r="U78" s="265" t="s">
        <v>83</v>
      </c>
      <c r="V78" s="218" t="s">
        <v>107</v>
      </c>
      <c r="W78" s="265" t="s">
        <v>84</v>
      </c>
      <c r="X78" s="264" t="s">
        <v>108</v>
      </c>
      <c r="Y78" s="264" t="s">
        <v>85</v>
      </c>
      <c r="Z78" s="266" t="s">
        <v>109</v>
      </c>
      <c r="AA78" s="267" t="s">
        <v>88</v>
      </c>
      <c r="AB78" s="268" t="s">
        <v>26</v>
      </c>
      <c r="AC78" s="269" t="s">
        <v>25</v>
      </c>
    </row>
    <row r="79" spans="1:100" x14ac:dyDescent="0.35">
      <c r="A79" s="282" t="s">
        <v>37</v>
      </c>
      <c r="B79" s="283">
        <v>0</v>
      </c>
      <c r="C79" s="283">
        <v>0</v>
      </c>
      <c r="D79" s="284">
        <v>0</v>
      </c>
      <c r="E79" s="286">
        <v>0</v>
      </c>
      <c r="F79" s="284">
        <v>0</v>
      </c>
      <c r="G79" s="235">
        <v>0</v>
      </c>
      <c r="H79" s="284">
        <v>0</v>
      </c>
      <c r="I79" s="286">
        <v>0</v>
      </c>
      <c r="J79" s="284">
        <v>0</v>
      </c>
      <c r="K79" s="286">
        <v>0</v>
      </c>
      <c r="L79" s="288">
        <v>0</v>
      </c>
      <c r="M79" s="286">
        <v>0</v>
      </c>
      <c r="N79" s="284">
        <v>0</v>
      </c>
      <c r="O79" s="286">
        <v>0</v>
      </c>
      <c r="P79" s="284">
        <v>0</v>
      </c>
      <c r="Q79" s="286">
        <v>0</v>
      </c>
      <c r="R79" s="284">
        <v>0</v>
      </c>
      <c r="S79" s="235">
        <v>0</v>
      </c>
      <c r="T79" s="284">
        <v>0</v>
      </c>
      <c r="U79" s="286">
        <v>0</v>
      </c>
      <c r="V79" s="235">
        <v>0</v>
      </c>
      <c r="W79" s="235">
        <v>0</v>
      </c>
      <c r="X79" s="284">
        <v>0</v>
      </c>
      <c r="Y79" s="286">
        <v>0</v>
      </c>
      <c r="Z79" s="34">
        <f>+B79+D79+F79+H79+J79+L79+N79+P79+R79+T79+V79+X79</f>
        <v>0</v>
      </c>
      <c r="AA79" s="35">
        <f>C79+E79+G79+I79+K79+M79+O79+Q79+S79+U79+W79+Y79</f>
        <v>0</v>
      </c>
      <c r="AB79" s="61">
        <f>+Z79-AA79</f>
        <v>0</v>
      </c>
      <c r="AC79" s="59" t="e">
        <f t="shared" ref="AC79:AC86" si="71">AB79/AA79</f>
        <v>#DIV/0!</v>
      </c>
    </row>
    <row r="80" spans="1:100" x14ac:dyDescent="0.35">
      <c r="A80" s="36" t="s">
        <v>38</v>
      </c>
      <c r="B80" s="63">
        <v>0</v>
      </c>
      <c r="C80" s="63">
        <v>0</v>
      </c>
      <c r="D80" s="38">
        <v>0</v>
      </c>
      <c r="E80" s="57">
        <v>0</v>
      </c>
      <c r="F80" s="38">
        <v>0</v>
      </c>
      <c r="G80" s="20">
        <v>0</v>
      </c>
      <c r="H80" s="38">
        <v>0</v>
      </c>
      <c r="I80" s="57">
        <v>0</v>
      </c>
      <c r="J80" s="90">
        <v>0</v>
      </c>
      <c r="K80" s="57">
        <v>0</v>
      </c>
      <c r="L80" s="146">
        <v>0</v>
      </c>
      <c r="M80" s="57">
        <v>0</v>
      </c>
      <c r="N80" s="38">
        <v>0</v>
      </c>
      <c r="O80" s="57">
        <v>0</v>
      </c>
      <c r="P80" s="38">
        <v>0</v>
      </c>
      <c r="Q80" s="57">
        <v>0</v>
      </c>
      <c r="R80" s="38">
        <v>0</v>
      </c>
      <c r="S80" s="20">
        <v>0</v>
      </c>
      <c r="T80" s="38">
        <v>0</v>
      </c>
      <c r="U80" s="57">
        <v>0</v>
      </c>
      <c r="V80" s="20">
        <v>0</v>
      </c>
      <c r="W80" s="20">
        <v>0</v>
      </c>
      <c r="X80" s="38">
        <v>0</v>
      </c>
      <c r="Y80" s="57">
        <v>0</v>
      </c>
      <c r="Z80" s="34">
        <f t="shared" ref="Z80:Z85" si="72">+B80+D80+F80+H80+J80+L80+N80+P80+R80+T80+V80+X80</f>
        <v>0</v>
      </c>
      <c r="AA80" s="35">
        <f t="shared" ref="AA80:AA85" si="73">C80+E80+G80+I80+K80+M80+O80+Q80+S80+U80+W80+Y80</f>
        <v>0</v>
      </c>
      <c r="AB80" s="62">
        <f>+Z80-AA80</f>
        <v>0</v>
      </c>
      <c r="AC80" s="60" t="e">
        <f t="shared" si="71"/>
        <v>#DIV/0!</v>
      </c>
    </row>
    <row r="81" spans="1:100" x14ac:dyDescent="0.35">
      <c r="A81" s="290" t="s">
        <v>39</v>
      </c>
      <c r="B81" s="291">
        <v>0</v>
      </c>
      <c r="C81" s="291"/>
      <c r="D81" s="293">
        <v>0</v>
      </c>
      <c r="E81" s="294">
        <v>0</v>
      </c>
      <c r="F81" s="293">
        <v>0</v>
      </c>
      <c r="G81" s="239">
        <v>0</v>
      </c>
      <c r="H81" s="293">
        <v>0</v>
      </c>
      <c r="I81" s="294">
        <v>0</v>
      </c>
      <c r="J81" s="284">
        <v>0</v>
      </c>
      <c r="K81" s="294">
        <v>0</v>
      </c>
      <c r="L81" s="295">
        <v>0</v>
      </c>
      <c r="M81" s="294">
        <v>0</v>
      </c>
      <c r="N81" s="293">
        <v>0</v>
      </c>
      <c r="O81" s="294">
        <v>0</v>
      </c>
      <c r="P81" s="293">
        <v>0</v>
      </c>
      <c r="Q81" s="294">
        <v>0</v>
      </c>
      <c r="R81" s="293">
        <v>0</v>
      </c>
      <c r="S81" s="239">
        <v>0</v>
      </c>
      <c r="T81" s="293">
        <v>0</v>
      </c>
      <c r="U81" s="294">
        <v>0</v>
      </c>
      <c r="V81" s="239">
        <v>0</v>
      </c>
      <c r="W81" s="239">
        <v>0</v>
      </c>
      <c r="X81" s="293">
        <v>0</v>
      </c>
      <c r="Y81" s="294">
        <v>0</v>
      </c>
      <c r="Z81" s="34">
        <f t="shared" si="72"/>
        <v>0</v>
      </c>
      <c r="AA81" s="35">
        <f t="shared" si="73"/>
        <v>0</v>
      </c>
      <c r="AB81" s="62">
        <f t="shared" ref="AB81" si="74">+Z81-AA81</f>
        <v>0</v>
      </c>
      <c r="AC81" s="60" t="e">
        <f t="shared" si="71"/>
        <v>#DIV/0!</v>
      </c>
    </row>
    <row r="82" spans="1:100" x14ac:dyDescent="0.35">
      <c r="A82" s="36" t="s">
        <v>40</v>
      </c>
      <c r="B82" s="63">
        <v>0</v>
      </c>
      <c r="C82" s="63">
        <v>0</v>
      </c>
      <c r="D82" s="38">
        <v>0</v>
      </c>
      <c r="E82" s="57">
        <v>0</v>
      </c>
      <c r="F82" s="38">
        <v>0</v>
      </c>
      <c r="G82" s="20">
        <v>0</v>
      </c>
      <c r="H82" s="38">
        <v>0</v>
      </c>
      <c r="I82" s="57">
        <v>0</v>
      </c>
      <c r="J82" s="90">
        <v>0</v>
      </c>
      <c r="K82" s="57">
        <v>0</v>
      </c>
      <c r="L82" s="146">
        <v>0</v>
      </c>
      <c r="M82" s="57">
        <v>0</v>
      </c>
      <c r="N82" s="38">
        <v>0</v>
      </c>
      <c r="O82" s="57">
        <v>0</v>
      </c>
      <c r="P82" s="38">
        <v>0</v>
      </c>
      <c r="Q82" s="57">
        <v>0</v>
      </c>
      <c r="R82" s="38">
        <v>0</v>
      </c>
      <c r="S82" s="20">
        <v>0</v>
      </c>
      <c r="T82" s="38">
        <v>0</v>
      </c>
      <c r="U82" s="57">
        <v>0</v>
      </c>
      <c r="V82" s="20">
        <v>0</v>
      </c>
      <c r="W82" s="20">
        <v>0</v>
      </c>
      <c r="X82" s="38">
        <v>0</v>
      </c>
      <c r="Y82" s="57">
        <v>0</v>
      </c>
      <c r="Z82" s="34">
        <f t="shared" si="72"/>
        <v>0</v>
      </c>
      <c r="AA82" s="35">
        <f t="shared" si="73"/>
        <v>0</v>
      </c>
      <c r="AB82" s="62">
        <f>+Z82-AA82</f>
        <v>0</v>
      </c>
      <c r="AC82" s="60" t="e">
        <f t="shared" si="71"/>
        <v>#DIV/0!</v>
      </c>
    </row>
    <row r="83" spans="1:100" x14ac:dyDescent="0.35">
      <c r="A83" s="36" t="s">
        <v>41</v>
      </c>
      <c r="B83" s="63">
        <v>0</v>
      </c>
      <c r="C83" s="63">
        <v>0</v>
      </c>
      <c r="D83" s="38">
        <v>0</v>
      </c>
      <c r="E83" s="57">
        <v>0</v>
      </c>
      <c r="F83" s="38">
        <v>0</v>
      </c>
      <c r="G83" s="19">
        <v>0</v>
      </c>
      <c r="H83" s="38">
        <v>0</v>
      </c>
      <c r="I83" s="57">
        <v>0</v>
      </c>
      <c r="J83" s="90">
        <v>0</v>
      </c>
      <c r="K83" s="57">
        <v>0</v>
      </c>
      <c r="L83" s="146">
        <v>0</v>
      </c>
      <c r="M83" s="57">
        <v>0</v>
      </c>
      <c r="N83" s="38">
        <v>0</v>
      </c>
      <c r="O83" s="57">
        <v>0</v>
      </c>
      <c r="P83" s="38">
        <v>0</v>
      </c>
      <c r="Q83" s="57">
        <v>0</v>
      </c>
      <c r="R83" s="38">
        <v>0</v>
      </c>
      <c r="S83" s="19">
        <v>0</v>
      </c>
      <c r="T83" s="38">
        <v>0</v>
      </c>
      <c r="U83" s="57">
        <v>0</v>
      </c>
      <c r="V83" s="20">
        <v>0</v>
      </c>
      <c r="W83" s="20">
        <v>0</v>
      </c>
      <c r="X83" s="38">
        <v>0</v>
      </c>
      <c r="Y83" s="57">
        <v>0</v>
      </c>
      <c r="Z83" s="34">
        <f t="shared" si="72"/>
        <v>0</v>
      </c>
      <c r="AA83" s="35">
        <f t="shared" si="73"/>
        <v>0</v>
      </c>
      <c r="AB83" s="62">
        <f>+Z83-AA83</f>
        <v>0</v>
      </c>
      <c r="AC83" s="60" t="e">
        <f t="shared" si="71"/>
        <v>#DIV/0!</v>
      </c>
    </row>
    <row r="84" spans="1:100" x14ac:dyDescent="0.35">
      <c r="A84" s="36" t="s">
        <v>42</v>
      </c>
      <c r="B84" s="63">
        <v>0</v>
      </c>
      <c r="C84" s="63">
        <v>0</v>
      </c>
      <c r="D84" s="38">
        <v>0</v>
      </c>
      <c r="E84" s="57">
        <v>0</v>
      </c>
      <c r="F84" s="38">
        <v>0</v>
      </c>
      <c r="G84" s="19">
        <v>0</v>
      </c>
      <c r="H84" s="38">
        <v>0</v>
      </c>
      <c r="I84" s="57">
        <v>0</v>
      </c>
      <c r="J84" s="90">
        <v>0</v>
      </c>
      <c r="K84" s="57">
        <v>0</v>
      </c>
      <c r="L84" s="146">
        <v>0</v>
      </c>
      <c r="M84" s="57">
        <v>0</v>
      </c>
      <c r="N84" s="38">
        <v>0</v>
      </c>
      <c r="O84" s="57">
        <v>0</v>
      </c>
      <c r="P84" s="38">
        <v>0</v>
      </c>
      <c r="Q84" s="57">
        <v>0</v>
      </c>
      <c r="R84" s="38">
        <v>0</v>
      </c>
      <c r="S84" s="19">
        <v>0</v>
      </c>
      <c r="T84" s="38">
        <v>0</v>
      </c>
      <c r="U84" s="57">
        <v>0</v>
      </c>
      <c r="V84" s="20">
        <v>0</v>
      </c>
      <c r="W84" s="20">
        <v>0</v>
      </c>
      <c r="X84" s="38">
        <v>0</v>
      </c>
      <c r="Y84" s="57">
        <v>0</v>
      </c>
      <c r="Z84" s="34">
        <f t="shared" si="72"/>
        <v>0</v>
      </c>
      <c r="AA84" s="35">
        <f t="shared" si="73"/>
        <v>0</v>
      </c>
      <c r="AB84" s="62">
        <f>+Z84-AA84</f>
        <v>0</v>
      </c>
      <c r="AC84" s="60" t="e">
        <f t="shared" si="71"/>
        <v>#DIV/0!</v>
      </c>
    </row>
    <row r="85" spans="1:100" ht="19.5" thickBot="1" x14ac:dyDescent="0.4">
      <c r="A85" s="41" t="s">
        <v>43</v>
      </c>
      <c r="B85" s="64">
        <v>0</v>
      </c>
      <c r="C85" s="64">
        <v>0</v>
      </c>
      <c r="D85" s="44">
        <v>0</v>
      </c>
      <c r="E85" s="58">
        <v>0</v>
      </c>
      <c r="F85" s="44">
        <v>0</v>
      </c>
      <c r="G85" s="19">
        <v>0</v>
      </c>
      <c r="H85" s="44">
        <v>0</v>
      </c>
      <c r="I85" s="58">
        <v>0</v>
      </c>
      <c r="J85" s="90">
        <v>0</v>
      </c>
      <c r="K85" s="58">
        <v>0</v>
      </c>
      <c r="L85" s="147">
        <v>0</v>
      </c>
      <c r="M85" s="58">
        <v>0</v>
      </c>
      <c r="N85" s="44">
        <v>0</v>
      </c>
      <c r="O85" s="58">
        <v>0</v>
      </c>
      <c r="P85" s="44">
        <v>0</v>
      </c>
      <c r="Q85" s="58">
        <v>0</v>
      </c>
      <c r="R85" s="44">
        <v>0</v>
      </c>
      <c r="S85" s="19">
        <v>0</v>
      </c>
      <c r="T85" s="44">
        <v>0</v>
      </c>
      <c r="U85" s="58">
        <v>0</v>
      </c>
      <c r="V85" s="19">
        <v>0</v>
      </c>
      <c r="W85" s="19">
        <v>0</v>
      </c>
      <c r="X85" s="44">
        <v>0</v>
      </c>
      <c r="Y85" s="58">
        <v>0</v>
      </c>
      <c r="Z85" s="34">
        <f t="shared" si="72"/>
        <v>0</v>
      </c>
      <c r="AA85" s="35">
        <f t="shared" si="73"/>
        <v>0</v>
      </c>
      <c r="AB85" s="62">
        <f>+Z85-AA85</f>
        <v>0</v>
      </c>
      <c r="AC85" s="60" t="e">
        <f t="shared" si="71"/>
        <v>#DIV/0!</v>
      </c>
    </row>
    <row r="86" spans="1:100" ht="19.5" thickBot="1" x14ac:dyDescent="0.4">
      <c r="A86" s="305" t="s">
        <v>10</v>
      </c>
      <c r="B86" s="306">
        <f>SUM(B79:B85)</f>
        <v>0</v>
      </c>
      <c r="C86" s="307">
        <f t="shared" ref="C86" si="75">SUM(C79:C85)</f>
        <v>0</v>
      </c>
      <c r="D86" s="308">
        <f t="shared" ref="D86:I86" si="76">SUM(D79:D85)</f>
        <v>0</v>
      </c>
      <c r="E86" s="309">
        <f t="shared" si="76"/>
        <v>0</v>
      </c>
      <c r="F86" s="308">
        <f t="shared" si="76"/>
        <v>0</v>
      </c>
      <c r="G86" s="309">
        <f t="shared" si="76"/>
        <v>0</v>
      </c>
      <c r="H86" s="308">
        <f t="shared" si="76"/>
        <v>0</v>
      </c>
      <c r="I86" s="309">
        <f t="shared" si="76"/>
        <v>0</v>
      </c>
      <c r="J86" s="310">
        <f t="shared" ref="J86:M86" si="77">SUM(J79:J85)</f>
        <v>0</v>
      </c>
      <c r="K86" s="309">
        <f t="shared" si="77"/>
        <v>0</v>
      </c>
      <c r="L86" s="311">
        <f t="shared" si="77"/>
        <v>0</v>
      </c>
      <c r="M86" s="307">
        <f t="shared" si="77"/>
        <v>0</v>
      </c>
      <c r="N86" s="308">
        <f t="shared" ref="N86:S86" si="78">SUM(N79:N85)</f>
        <v>0</v>
      </c>
      <c r="O86" s="309">
        <f t="shared" si="78"/>
        <v>0</v>
      </c>
      <c r="P86" s="312">
        <f t="shared" si="78"/>
        <v>0</v>
      </c>
      <c r="Q86" s="307">
        <f t="shared" si="78"/>
        <v>0</v>
      </c>
      <c r="R86" s="308">
        <f t="shared" si="78"/>
        <v>0</v>
      </c>
      <c r="S86" s="307">
        <f t="shared" si="78"/>
        <v>0</v>
      </c>
      <c r="T86" s="308">
        <f t="shared" ref="T86:Y86" si="79">SUM(T79:T85)</f>
        <v>0</v>
      </c>
      <c r="U86" s="309">
        <f t="shared" si="79"/>
        <v>0</v>
      </c>
      <c r="V86" s="309">
        <f t="shared" si="79"/>
        <v>0</v>
      </c>
      <c r="W86" s="307">
        <f t="shared" si="79"/>
        <v>0</v>
      </c>
      <c r="X86" s="308">
        <f t="shared" si="79"/>
        <v>0</v>
      </c>
      <c r="Y86" s="309">
        <f t="shared" si="79"/>
        <v>0</v>
      </c>
      <c r="Z86" s="312">
        <f>SUM(Z79:Z85)</f>
        <v>0</v>
      </c>
      <c r="AA86" s="314">
        <f>SUM(AA79:AA85)</f>
        <v>0</v>
      </c>
      <c r="AB86" s="309">
        <f>+Z86-AA86</f>
        <v>0</v>
      </c>
      <c r="AC86" s="304" t="e">
        <f t="shared" si="71"/>
        <v>#DIV/0!</v>
      </c>
    </row>
    <row r="87" spans="1:100" ht="19.5" thickBot="1" x14ac:dyDescent="0.4">
      <c r="A87" s="259" t="str">
        <f>'TRAFICO X NAVIERA'!A87</f>
        <v>KKK</v>
      </c>
      <c r="B87" s="260" t="s">
        <v>97</v>
      </c>
      <c r="C87" s="261" t="s">
        <v>74</v>
      </c>
      <c r="D87" s="261" t="s">
        <v>98</v>
      </c>
      <c r="E87" s="261" t="s">
        <v>75</v>
      </c>
      <c r="F87" s="262" t="s">
        <v>99</v>
      </c>
      <c r="G87" s="263" t="s">
        <v>76</v>
      </c>
      <c r="H87" s="262" t="s">
        <v>100</v>
      </c>
      <c r="I87" s="263" t="s">
        <v>77</v>
      </c>
      <c r="J87" s="262" t="s">
        <v>101</v>
      </c>
      <c r="K87" s="263" t="s">
        <v>78</v>
      </c>
      <c r="L87" s="263" t="s">
        <v>102</v>
      </c>
      <c r="M87" s="263" t="s">
        <v>79</v>
      </c>
      <c r="N87" s="262" t="s">
        <v>103</v>
      </c>
      <c r="O87" s="263" t="s">
        <v>80</v>
      </c>
      <c r="P87" s="264" t="s">
        <v>104</v>
      </c>
      <c r="Q87" s="265" t="s">
        <v>81</v>
      </c>
      <c r="R87" s="264" t="s">
        <v>105</v>
      </c>
      <c r="S87" s="265" t="s">
        <v>82</v>
      </c>
      <c r="T87" s="264" t="s">
        <v>106</v>
      </c>
      <c r="U87" s="265" t="s">
        <v>83</v>
      </c>
      <c r="V87" s="218" t="s">
        <v>107</v>
      </c>
      <c r="W87" s="265" t="s">
        <v>84</v>
      </c>
      <c r="X87" s="264" t="s">
        <v>108</v>
      </c>
      <c r="Y87" s="264" t="s">
        <v>85</v>
      </c>
      <c r="Z87" s="266" t="s">
        <v>109</v>
      </c>
      <c r="AA87" s="267" t="s">
        <v>88</v>
      </c>
      <c r="AB87" s="268" t="s">
        <v>26</v>
      </c>
      <c r="AC87" s="269" t="s">
        <v>25</v>
      </c>
    </row>
    <row r="88" spans="1:100" x14ac:dyDescent="0.35">
      <c r="A88" s="282" t="s">
        <v>37</v>
      </c>
      <c r="B88" s="283">
        <v>0</v>
      </c>
      <c r="C88" s="283">
        <v>0</v>
      </c>
      <c r="D88" s="284">
        <v>0</v>
      </c>
      <c r="E88" s="286">
        <v>0</v>
      </c>
      <c r="F88" s="284">
        <v>0</v>
      </c>
      <c r="G88" s="235">
        <v>0</v>
      </c>
      <c r="H88" s="284">
        <v>0</v>
      </c>
      <c r="I88" s="235">
        <v>0</v>
      </c>
      <c r="J88" s="284">
        <v>0</v>
      </c>
      <c r="K88" s="286">
        <v>0</v>
      </c>
      <c r="L88" s="284">
        <v>0</v>
      </c>
      <c r="M88" s="286">
        <v>0</v>
      </c>
      <c r="N88" s="284">
        <v>0</v>
      </c>
      <c r="O88" s="286">
        <v>0</v>
      </c>
      <c r="P88" s="284">
        <v>0</v>
      </c>
      <c r="Q88" s="286">
        <v>0</v>
      </c>
      <c r="R88" s="284">
        <v>0</v>
      </c>
      <c r="S88" s="235">
        <v>0</v>
      </c>
      <c r="T88" s="284">
        <v>0</v>
      </c>
      <c r="U88" s="286">
        <v>0</v>
      </c>
      <c r="V88" s="235">
        <v>0</v>
      </c>
      <c r="W88" s="235">
        <v>0</v>
      </c>
      <c r="X88" s="284">
        <v>0</v>
      </c>
      <c r="Y88" s="286">
        <v>0</v>
      </c>
      <c r="Z88" s="34">
        <f>+B88+D88+F88+H88+J88+L88+N88+P88+R88+T88+V88+X88</f>
        <v>0</v>
      </c>
      <c r="AA88" s="35">
        <f>C88+E88+G88+I88+K88+M88+O88+Q88+S88+U88+W88+Y88</f>
        <v>0</v>
      </c>
      <c r="AB88" s="61">
        <f t="shared" ref="AB88" si="80">+Z88-AA88</f>
        <v>0</v>
      </c>
      <c r="AC88" s="59" t="e">
        <f t="shared" ref="AC88:AC94" si="81">AB88/AA88</f>
        <v>#DIV/0!</v>
      </c>
    </row>
    <row r="89" spans="1:100" x14ac:dyDescent="0.35">
      <c r="A89" s="36" t="s">
        <v>38</v>
      </c>
      <c r="B89" s="63">
        <v>0</v>
      </c>
      <c r="C89" s="63">
        <v>0</v>
      </c>
      <c r="D89" s="38">
        <v>0</v>
      </c>
      <c r="E89" s="57">
        <v>0</v>
      </c>
      <c r="F89" s="38">
        <v>0</v>
      </c>
      <c r="G89" s="20">
        <v>0</v>
      </c>
      <c r="H89" s="38">
        <v>0</v>
      </c>
      <c r="I89" s="20">
        <v>0</v>
      </c>
      <c r="J89" s="90">
        <v>0</v>
      </c>
      <c r="K89" s="57">
        <v>0</v>
      </c>
      <c r="L89" s="90">
        <v>0</v>
      </c>
      <c r="M89" s="57">
        <v>0</v>
      </c>
      <c r="N89" s="38">
        <v>0</v>
      </c>
      <c r="O89" s="57">
        <v>0</v>
      </c>
      <c r="P89" s="38">
        <v>0</v>
      </c>
      <c r="Q89" s="57">
        <v>0</v>
      </c>
      <c r="R89" s="38">
        <v>0</v>
      </c>
      <c r="S89" s="20">
        <v>0</v>
      </c>
      <c r="T89" s="38">
        <v>0</v>
      </c>
      <c r="U89" s="57">
        <v>0</v>
      </c>
      <c r="V89" s="20">
        <v>0</v>
      </c>
      <c r="W89" s="20">
        <v>0</v>
      </c>
      <c r="X89" s="38">
        <v>0</v>
      </c>
      <c r="Y89" s="57">
        <v>0</v>
      </c>
      <c r="Z89" s="34">
        <f t="shared" ref="Z89:Z94" si="82">+B89+D89+F89+H89+J89+L89+N89+P89+R89+T89+V89+X89</f>
        <v>0</v>
      </c>
      <c r="AA89" s="35">
        <f t="shared" ref="AA89:AA94" si="83">C89+E89+G89+I89+K89+M89+O89+Q89+S89+U89+W89+Y89</f>
        <v>0</v>
      </c>
      <c r="AB89" s="62">
        <f>+Z89-AA89</f>
        <v>0</v>
      </c>
      <c r="AC89" s="60" t="e">
        <f t="shared" si="81"/>
        <v>#DIV/0!</v>
      </c>
    </row>
    <row r="90" spans="1:100" x14ac:dyDescent="0.35">
      <c r="A90" s="290" t="s">
        <v>39</v>
      </c>
      <c r="B90" s="291">
        <v>0</v>
      </c>
      <c r="C90" s="291"/>
      <c r="D90" s="293">
        <v>0</v>
      </c>
      <c r="E90" s="294">
        <v>0</v>
      </c>
      <c r="F90" s="293">
        <v>0</v>
      </c>
      <c r="G90" s="239">
        <v>0</v>
      </c>
      <c r="H90" s="293">
        <v>0</v>
      </c>
      <c r="I90" s="239">
        <v>0</v>
      </c>
      <c r="J90" s="284">
        <v>0</v>
      </c>
      <c r="K90" s="294">
        <v>0</v>
      </c>
      <c r="L90" s="284">
        <v>0</v>
      </c>
      <c r="M90" s="294">
        <v>0</v>
      </c>
      <c r="N90" s="293">
        <v>0</v>
      </c>
      <c r="O90" s="294">
        <v>0</v>
      </c>
      <c r="P90" s="293">
        <v>0</v>
      </c>
      <c r="Q90" s="294">
        <v>0</v>
      </c>
      <c r="R90" s="293">
        <v>0</v>
      </c>
      <c r="S90" s="239">
        <v>0</v>
      </c>
      <c r="T90" s="293">
        <v>0</v>
      </c>
      <c r="U90" s="294">
        <v>0</v>
      </c>
      <c r="V90" s="239">
        <v>0</v>
      </c>
      <c r="W90" s="239">
        <v>0</v>
      </c>
      <c r="X90" s="293">
        <v>0</v>
      </c>
      <c r="Y90" s="294">
        <v>0</v>
      </c>
      <c r="Z90" s="34">
        <f t="shared" si="82"/>
        <v>0</v>
      </c>
      <c r="AA90" s="35">
        <f t="shared" si="83"/>
        <v>0</v>
      </c>
      <c r="AB90" s="62">
        <f>+Z90-AA90</f>
        <v>0</v>
      </c>
      <c r="AC90" s="60" t="e">
        <f t="shared" si="81"/>
        <v>#DIV/0!</v>
      </c>
    </row>
    <row r="91" spans="1:100" x14ac:dyDescent="0.35">
      <c r="A91" s="36" t="s">
        <v>40</v>
      </c>
      <c r="B91" s="63">
        <v>0</v>
      </c>
      <c r="C91" s="63">
        <v>0</v>
      </c>
      <c r="D91" s="38">
        <v>0</v>
      </c>
      <c r="E91" s="57">
        <v>0</v>
      </c>
      <c r="F91" s="38">
        <v>0</v>
      </c>
      <c r="G91" s="20">
        <v>0</v>
      </c>
      <c r="H91" s="38">
        <v>0</v>
      </c>
      <c r="I91" s="20">
        <v>0</v>
      </c>
      <c r="J91" s="90">
        <v>0</v>
      </c>
      <c r="K91" s="57">
        <v>0</v>
      </c>
      <c r="L91" s="90">
        <v>0</v>
      </c>
      <c r="M91" s="57">
        <v>0</v>
      </c>
      <c r="N91" s="38">
        <v>0</v>
      </c>
      <c r="O91" s="57">
        <v>0</v>
      </c>
      <c r="P91" s="38">
        <v>0</v>
      </c>
      <c r="Q91" s="57">
        <v>0</v>
      </c>
      <c r="R91" s="38">
        <v>0</v>
      </c>
      <c r="S91" s="20">
        <v>0</v>
      </c>
      <c r="T91" s="38">
        <v>0</v>
      </c>
      <c r="U91" s="57">
        <v>0</v>
      </c>
      <c r="V91" s="20">
        <v>0</v>
      </c>
      <c r="W91" s="20">
        <v>0</v>
      </c>
      <c r="X91" s="38">
        <v>0</v>
      </c>
      <c r="Y91" s="57">
        <v>0</v>
      </c>
      <c r="Z91" s="34">
        <f t="shared" si="82"/>
        <v>0</v>
      </c>
      <c r="AA91" s="35">
        <f t="shared" si="83"/>
        <v>0</v>
      </c>
      <c r="AB91" s="62">
        <f t="shared" ref="AB91" si="84">+Z91-AA91</f>
        <v>0</v>
      </c>
      <c r="AC91" s="60" t="e">
        <f t="shared" si="81"/>
        <v>#DIV/0!</v>
      </c>
    </row>
    <row r="92" spans="1:100" x14ac:dyDescent="0.35">
      <c r="A92" s="36" t="s">
        <v>41</v>
      </c>
      <c r="B92" s="63">
        <v>0</v>
      </c>
      <c r="C92" s="63">
        <v>0</v>
      </c>
      <c r="D92" s="38">
        <v>0</v>
      </c>
      <c r="E92" s="57">
        <v>0</v>
      </c>
      <c r="F92" s="38">
        <v>0</v>
      </c>
      <c r="G92" s="19">
        <v>0</v>
      </c>
      <c r="H92" s="38">
        <v>0</v>
      </c>
      <c r="I92" s="19">
        <v>0</v>
      </c>
      <c r="J92" s="90">
        <v>0</v>
      </c>
      <c r="K92" s="57">
        <v>0</v>
      </c>
      <c r="L92" s="90">
        <v>0</v>
      </c>
      <c r="M92" s="57">
        <v>0</v>
      </c>
      <c r="N92" s="38">
        <v>0</v>
      </c>
      <c r="O92" s="57">
        <v>0</v>
      </c>
      <c r="P92" s="38">
        <v>0</v>
      </c>
      <c r="Q92" s="57">
        <v>0</v>
      </c>
      <c r="R92" s="38">
        <v>0</v>
      </c>
      <c r="S92" s="19">
        <v>0</v>
      </c>
      <c r="T92" s="38">
        <v>0</v>
      </c>
      <c r="U92" s="57">
        <v>0</v>
      </c>
      <c r="V92" s="20">
        <v>0</v>
      </c>
      <c r="W92" s="20">
        <v>0</v>
      </c>
      <c r="X92" s="38">
        <v>0</v>
      </c>
      <c r="Y92" s="57">
        <v>0</v>
      </c>
      <c r="Z92" s="34">
        <f t="shared" si="82"/>
        <v>0</v>
      </c>
      <c r="AA92" s="35">
        <f t="shared" si="83"/>
        <v>0</v>
      </c>
      <c r="AB92" s="62">
        <f>+Z92-AA92</f>
        <v>0</v>
      </c>
      <c r="AC92" s="60" t="e">
        <f t="shared" si="81"/>
        <v>#DIV/0!</v>
      </c>
    </row>
    <row r="93" spans="1:100" x14ac:dyDescent="0.35">
      <c r="A93" s="36" t="s">
        <v>42</v>
      </c>
      <c r="B93" s="63">
        <v>0</v>
      </c>
      <c r="C93" s="63">
        <v>0</v>
      </c>
      <c r="D93" s="38">
        <v>0</v>
      </c>
      <c r="E93" s="57">
        <v>0</v>
      </c>
      <c r="F93" s="38">
        <v>0</v>
      </c>
      <c r="G93" s="19">
        <v>0</v>
      </c>
      <c r="H93" s="38">
        <v>0</v>
      </c>
      <c r="I93" s="19">
        <v>0</v>
      </c>
      <c r="J93" s="90">
        <v>0</v>
      </c>
      <c r="K93" s="57">
        <v>0</v>
      </c>
      <c r="L93" s="90">
        <v>0</v>
      </c>
      <c r="M93" s="57">
        <v>0</v>
      </c>
      <c r="N93" s="38">
        <v>0</v>
      </c>
      <c r="O93" s="57">
        <v>0</v>
      </c>
      <c r="P93" s="38">
        <v>0</v>
      </c>
      <c r="Q93" s="57">
        <v>0</v>
      </c>
      <c r="R93" s="38">
        <v>0</v>
      </c>
      <c r="S93" s="19">
        <v>0</v>
      </c>
      <c r="T93" s="38">
        <v>0</v>
      </c>
      <c r="U93" s="57">
        <v>0</v>
      </c>
      <c r="V93" s="20">
        <v>0</v>
      </c>
      <c r="W93" s="20">
        <v>0</v>
      </c>
      <c r="X93" s="38">
        <v>0</v>
      </c>
      <c r="Y93" s="57">
        <v>0</v>
      </c>
      <c r="Z93" s="34">
        <f t="shared" si="82"/>
        <v>0</v>
      </c>
      <c r="AA93" s="35">
        <f t="shared" si="83"/>
        <v>0</v>
      </c>
      <c r="AB93" s="62">
        <f>+Z93-AA93</f>
        <v>0</v>
      </c>
      <c r="AC93" s="60" t="e">
        <f t="shared" si="81"/>
        <v>#DIV/0!</v>
      </c>
    </row>
    <row r="94" spans="1:100" ht="19.5" thickBot="1" x14ac:dyDescent="0.4">
      <c r="A94" s="41" t="s">
        <v>43</v>
      </c>
      <c r="B94" s="64">
        <v>0</v>
      </c>
      <c r="C94" s="64">
        <v>0</v>
      </c>
      <c r="D94" s="44">
        <v>0</v>
      </c>
      <c r="E94" s="58">
        <v>0</v>
      </c>
      <c r="F94" s="44">
        <v>0</v>
      </c>
      <c r="G94" s="19">
        <v>0</v>
      </c>
      <c r="H94" s="44">
        <v>0</v>
      </c>
      <c r="I94" s="19">
        <v>0</v>
      </c>
      <c r="J94" s="90">
        <v>0</v>
      </c>
      <c r="K94" s="58">
        <v>0</v>
      </c>
      <c r="L94" s="90">
        <v>0</v>
      </c>
      <c r="M94" s="58">
        <v>0</v>
      </c>
      <c r="N94" s="44">
        <v>0</v>
      </c>
      <c r="O94" s="58">
        <v>0</v>
      </c>
      <c r="P94" s="44">
        <v>0</v>
      </c>
      <c r="Q94" s="58">
        <v>0</v>
      </c>
      <c r="R94" s="44">
        <v>0</v>
      </c>
      <c r="S94" s="19">
        <v>0</v>
      </c>
      <c r="T94" s="44">
        <v>0</v>
      </c>
      <c r="U94" s="58">
        <v>0</v>
      </c>
      <c r="V94" s="19">
        <v>0</v>
      </c>
      <c r="W94" s="19">
        <v>0</v>
      </c>
      <c r="X94" s="44">
        <v>0</v>
      </c>
      <c r="Y94" s="58">
        <v>0</v>
      </c>
      <c r="Z94" s="34">
        <f t="shared" si="82"/>
        <v>0</v>
      </c>
      <c r="AA94" s="35">
        <f t="shared" si="83"/>
        <v>0</v>
      </c>
      <c r="AB94" s="62">
        <f>+Z94-AA94</f>
        <v>0</v>
      </c>
      <c r="AC94" s="60" t="e">
        <f t="shared" si="81"/>
        <v>#DIV/0!</v>
      </c>
    </row>
    <row r="95" spans="1:100" s="121" customFormat="1" ht="19.5" thickBot="1" x14ac:dyDescent="0.4">
      <c r="A95" s="315" t="s">
        <v>10</v>
      </c>
      <c r="B95" s="316">
        <f t="shared" ref="B95:Y95" si="85">SUM(B88:B94)</f>
        <v>0</v>
      </c>
      <c r="C95" s="317">
        <f t="shared" si="85"/>
        <v>0</v>
      </c>
      <c r="D95" s="316">
        <f t="shared" si="85"/>
        <v>0</v>
      </c>
      <c r="E95" s="317">
        <f t="shared" si="85"/>
        <v>0</v>
      </c>
      <c r="F95" s="316">
        <f t="shared" si="85"/>
        <v>0</v>
      </c>
      <c r="G95" s="317">
        <f t="shared" si="85"/>
        <v>0</v>
      </c>
      <c r="H95" s="308">
        <f t="shared" si="85"/>
        <v>0</v>
      </c>
      <c r="I95" s="309">
        <f t="shared" si="85"/>
        <v>0</v>
      </c>
      <c r="J95" s="316">
        <f t="shared" si="85"/>
        <v>0</v>
      </c>
      <c r="K95" s="317">
        <f t="shared" si="85"/>
        <v>0</v>
      </c>
      <c r="L95" s="318">
        <f t="shared" si="85"/>
        <v>0</v>
      </c>
      <c r="M95" s="317">
        <f t="shared" si="85"/>
        <v>0</v>
      </c>
      <c r="N95" s="316">
        <f t="shared" si="85"/>
        <v>0</v>
      </c>
      <c r="O95" s="317">
        <f t="shared" si="85"/>
        <v>0</v>
      </c>
      <c r="P95" s="316">
        <f t="shared" si="85"/>
        <v>0</v>
      </c>
      <c r="Q95" s="317">
        <f t="shared" si="85"/>
        <v>0</v>
      </c>
      <c r="R95" s="316">
        <f t="shared" si="85"/>
        <v>0</v>
      </c>
      <c r="S95" s="317">
        <f t="shared" si="85"/>
        <v>0</v>
      </c>
      <c r="T95" s="316">
        <f t="shared" si="85"/>
        <v>0</v>
      </c>
      <c r="U95" s="317">
        <f t="shared" si="85"/>
        <v>0</v>
      </c>
      <c r="V95" s="317">
        <f t="shared" si="85"/>
        <v>0</v>
      </c>
      <c r="W95" s="317">
        <f t="shared" si="85"/>
        <v>0</v>
      </c>
      <c r="X95" s="316">
        <f t="shared" si="85"/>
        <v>0</v>
      </c>
      <c r="Y95" s="317">
        <f t="shared" si="85"/>
        <v>0</v>
      </c>
      <c r="Z95" s="316">
        <f>SUM(Z88:Z94)</f>
        <v>0</v>
      </c>
      <c r="AA95" s="317">
        <f>SUM(AA88:AA94)</f>
        <v>0</v>
      </c>
      <c r="AB95" s="319">
        <f>+Z95-AA95</f>
        <v>0</v>
      </c>
      <c r="AC95" s="320" t="e">
        <f>AB95/AA95</f>
        <v>#DIV/0!</v>
      </c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</row>
    <row r="96" spans="1:100" s="121" customFormat="1" ht="19.5" thickBot="1" x14ac:dyDescent="0.4">
      <c r="A96" s="259" t="str">
        <f>'TRAFICO X NAVIERA'!A96</f>
        <v>COS</v>
      </c>
      <c r="B96" s="260" t="s">
        <v>97</v>
      </c>
      <c r="C96" s="261" t="s">
        <v>74</v>
      </c>
      <c r="D96" s="261" t="s">
        <v>98</v>
      </c>
      <c r="E96" s="261" t="s">
        <v>75</v>
      </c>
      <c r="F96" s="262" t="s">
        <v>99</v>
      </c>
      <c r="G96" s="263" t="s">
        <v>76</v>
      </c>
      <c r="H96" s="262" t="s">
        <v>100</v>
      </c>
      <c r="I96" s="263" t="s">
        <v>77</v>
      </c>
      <c r="J96" s="262" t="s">
        <v>101</v>
      </c>
      <c r="K96" s="263" t="s">
        <v>78</v>
      </c>
      <c r="L96" s="263" t="s">
        <v>102</v>
      </c>
      <c r="M96" s="263" t="s">
        <v>79</v>
      </c>
      <c r="N96" s="262" t="s">
        <v>103</v>
      </c>
      <c r="O96" s="263" t="s">
        <v>80</v>
      </c>
      <c r="P96" s="264" t="s">
        <v>104</v>
      </c>
      <c r="Q96" s="265" t="s">
        <v>81</v>
      </c>
      <c r="R96" s="264" t="s">
        <v>105</v>
      </c>
      <c r="S96" s="265" t="s">
        <v>82</v>
      </c>
      <c r="T96" s="264" t="s">
        <v>106</v>
      </c>
      <c r="U96" s="265" t="s">
        <v>83</v>
      </c>
      <c r="V96" s="218" t="s">
        <v>107</v>
      </c>
      <c r="W96" s="265" t="s">
        <v>84</v>
      </c>
      <c r="X96" s="264" t="s">
        <v>108</v>
      </c>
      <c r="Y96" s="264" t="s">
        <v>85</v>
      </c>
      <c r="Z96" s="266" t="s">
        <v>109</v>
      </c>
      <c r="AA96" s="267" t="s">
        <v>88</v>
      </c>
      <c r="AB96" s="268" t="s">
        <v>26</v>
      </c>
      <c r="AC96" s="269" t="s">
        <v>25</v>
      </c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</row>
    <row r="97" spans="1:100" s="121" customFormat="1" x14ac:dyDescent="0.35">
      <c r="A97" s="282" t="s">
        <v>37</v>
      </c>
      <c r="B97" s="283">
        <v>4061</v>
      </c>
      <c r="C97" s="283">
        <v>5048</v>
      </c>
      <c r="D97" s="284">
        <v>5582</v>
      </c>
      <c r="E97" s="284">
        <v>3256</v>
      </c>
      <c r="F97" s="284">
        <v>4750</v>
      </c>
      <c r="G97" s="235">
        <v>5029</v>
      </c>
      <c r="H97" s="284">
        <v>5747</v>
      </c>
      <c r="I97" s="286">
        <v>4921</v>
      </c>
      <c r="J97" s="284">
        <v>5267</v>
      </c>
      <c r="K97" s="286">
        <v>7353</v>
      </c>
      <c r="L97" s="284">
        <v>3005</v>
      </c>
      <c r="M97" s="286">
        <v>5846</v>
      </c>
      <c r="N97" s="284">
        <v>4769</v>
      </c>
      <c r="O97" s="286">
        <v>5973</v>
      </c>
      <c r="P97" s="284">
        <v>6258</v>
      </c>
      <c r="Q97" s="286">
        <v>7064</v>
      </c>
      <c r="R97" s="284">
        <v>6376</v>
      </c>
      <c r="S97" s="235">
        <v>4957</v>
      </c>
      <c r="T97" s="284">
        <v>4484</v>
      </c>
      <c r="U97" s="286">
        <v>4687</v>
      </c>
      <c r="V97" s="235">
        <v>5657</v>
      </c>
      <c r="W97" s="235">
        <v>4075</v>
      </c>
      <c r="X97" s="284">
        <v>4948</v>
      </c>
      <c r="Y97" s="286">
        <v>4467</v>
      </c>
      <c r="Z97" s="34">
        <f>+B97+D97+F97+H97+J97+L97+N97+P97+R97+T97+V97+X97</f>
        <v>60904</v>
      </c>
      <c r="AA97" s="35">
        <f>C97+E97+G97+I97+K97+M97+O97+Q97+S97+U97+W97+Y97</f>
        <v>62676</v>
      </c>
      <c r="AB97" s="61">
        <f>+Z97-AA97</f>
        <v>-1772</v>
      </c>
      <c r="AC97" s="59">
        <f>AB97/AA97</f>
        <v>-2.8272384963941542E-2</v>
      </c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</row>
    <row r="98" spans="1:100" s="121" customFormat="1" x14ac:dyDescent="0.35">
      <c r="A98" s="36" t="s">
        <v>38</v>
      </c>
      <c r="B98" s="63">
        <v>0</v>
      </c>
      <c r="C98" s="63">
        <v>1112</v>
      </c>
      <c r="D98" s="38">
        <v>208</v>
      </c>
      <c r="E98" s="38">
        <v>684</v>
      </c>
      <c r="F98" s="38">
        <v>304</v>
      </c>
      <c r="G98" s="20">
        <v>200</v>
      </c>
      <c r="H98" s="38">
        <v>370</v>
      </c>
      <c r="I98" s="57">
        <v>114</v>
      </c>
      <c r="J98" s="90">
        <v>234</v>
      </c>
      <c r="K98" s="57">
        <v>368</v>
      </c>
      <c r="L98" s="90">
        <v>254</v>
      </c>
      <c r="M98" s="57">
        <v>528</v>
      </c>
      <c r="N98" s="38">
        <v>0</v>
      </c>
      <c r="O98" s="57">
        <v>656</v>
      </c>
      <c r="P98" s="38">
        <v>200</v>
      </c>
      <c r="Q98" s="57">
        <v>314</v>
      </c>
      <c r="R98" s="38">
        <v>250</v>
      </c>
      <c r="S98" s="20">
        <v>4</v>
      </c>
      <c r="T98" s="38">
        <v>596</v>
      </c>
      <c r="U98" s="57">
        <v>200</v>
      </c>
      <c r="V98" s="20">
        <v>13</v>
      </c>
      <c r="W98" s="20">
        <v>440</v>
      </c>
      <c r="X98" s="38">
        <v>600</v>
      </c>
      <c r="Y98" s="57">
        <v>0</v>
      </c>
      <c r="Z98" s="34">
        <f t="shared" ref="Z98:Z103" si="86">+B98+D98+F98+H98+J98+L98+N98+P98+R98+T98+V98+X98</f>
        <v>3029</v>
      </c>
      <c r="AA98" s="35">
        <f t="shared" ref="AA98:AA103" si="87">C98+E98+G98+I98+K98+M98+O98+Q98+S98+U98+W98+Y98</f>
        <v>4620</v>
      </c>
      <c r="AB98" s="62">
        <f>+Z98-AA98</f>
        <v>-1591</v>
      </c>
      <c r="AC98" s="60">
        <f t="shared" ref="AC98:AC103" si="88">AB98/AA98</f>
        <v>-0.34437229437229439</v>
      </c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</row>
    <row r="99" spans="1:100" s="121" customFormat="1" x14ac:dyDescent="0.35">
      <c r="A99" s="290" t="s">
        <v>39</v>
      </c>
      <c r="B99" s="291">
        <v>719</v>
      </c>
      <c r="C99" s="291">
        <v>1461</v>
      </c>
      <c r="D99" s="293">
        <v>1358</v>
      </c>
      <c r="E99" s="293">
        <v>1261</v>
      </c>
      <c r="F99" s="293">
        <v>989</v>
      </c>
      <c r="G99" s="239">
        <v>2243</v>
      </c>
      <c r="H99" s="293">
        <v>1885</v>
      </c>
      <c r="I99" s="294">
        <v>1624</v>
      </c>
      <c r="J99" s="284">
        <v>1611</v>
      </c>
      <c r="K99" s="294">
        <v>1673</v>
      </c>
      <c r="L99" s="284">
        <v>1377</v>
      </c>
      <c r="M99" s="294">
        <v>1704</v>
      </c>
      <c r="N99" s="293">
        <v>1677</v>
      </c>
      <c r="O99" s="294">
        <v>1305</v>
      </c>
      <c r="P99" s="293">
        <v>1331</v>
      </c>
      <c r="Q99" s="294">
        <v>1047</v>
      </c>
      <c r="R99" s="293">
        <v>1013</v>
      </c>
      <c r="S99" s="239">
        <v>1088</v>
      </c>
      <c r="T99" s="293">
        <v>1173</v>
      </c>
      <c r="U99" s="294">
        <v>1001</v>
      </c>
      <c r="V99" s="239">
        <v>1055</v>
      </c>
      <c r="W99" s="239">
        <v>945</v>
      </c>
      <c r="X99" s="293">
        <v>1090</v>
      </c>
      <c r="Y99" s="294">
        <v>1449</v>
      </c>
      <c r="Z99" s="34">
        <f t="shared" si="86"/>
        <v>15278</v>
      </c>
      <c r="AA99" s="35">
        <f t="shared" si="87"/>
        <v>16801</v>
      </c>
      <c r="AB99" s="62">
        <f>+Z99-AA99</f>
        <v>-1523</v>
      </c>
      <c r="AC99" s="60">
        <f>AB99/AA99</f>
        <v>-9.0649366109160162E-2</v>
      </c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</row>
    <row r="100" spans="1:100" s="121" customFormat="1" x14ac:dyDescent="0.35">
      <c r="A100" s="36" t="s">
        <v>40</v>
      </c>
      <c r="B100" s="63">
        <v>2792</v>
      </c>
      <c r="C100" s="63">
        <v>2840</v>
      </c>
      <c r="D100" s="63">
        <v>3766</v>
      </c>
      <c r="E100" s="63">
        <v>4182</v>
      </c>
      <c r="F100" s="63">
        <v>4218</v>
      </c>
      <c r="G100" s="20">
        <v>1421</v>
      </c>
      <c r="H100" s="63">
        <v>2086</v>
      </c>
      <c r="I100" s="63">
        <v>2128</v>
      </c>
      <c r="J100" s="63">
        <v>2573</v>
      </c>
      <c r="K100" s="63">
        <v>3616</v>
      </c>
      <c r="L100" s="63">
        <v>3352</v>
      </c>
      <c r="M100" s="63">
        <v>5101</v>
      </c>
      <c r="N100" s="63">
        <v>2372</v>
      </c>
      <c r="O100" s="63">
        <v>4933</v>
      </c>
      <c r="P100" s="63">
        <v>7408</v>
      </c>
      <c r="Q100" s="63">
        <v>5534</v>
      </c>
      <c r="R100" s="63">
        <v>5056</v>
      </c>
      <c r="S100" s="20">
        <v>7652</v>
      </c>
      <c r="T100" s="38">
        <v>5600</v>
      </c>
      <c r="U100" s="57">
        <v>5754</v>
      </c>
      <c r="V100" s="20">
        <v>5415</v>
      </c>
      <c r="W100" s="20">
        <v>3158</v>
      </c>
      <c r="X100" s="38">
        <v>3848</v>
      </c>
      <c r="Y100" s="57">
        <v>3864</v>
      </c>
      <c r="Z100" s="34">
        <f t="shared" si="86"/>
        <v>48486</v>
      </c>
      <c r="AA100" s="35">
        <f t="shared" si="87"/>
        <v>50183</v>
      </c>
      <c r="AB100" s="62">
        <f t="shared" ref="AB100" si="89">+Z100-AA100</f>
        <v>-1697</v>
      </c>
      <c r="AC100" s="60">
        <f>AB100/AA100</f>
        <v>-3.3816232588725265E-2</v>
      </c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</row>
    <row r="101" spans="1:100" s="121" customFormat="1" x14ac:dyDescent="0.35">
      <c r="A101" s="36" t="s">
        <v>41</v>
      </c>
      <c r="B101" s="63">
        <v>0</v>
      </c>
      <c r="C101" s="63">
        <v>0</v>
      </c>
      <c r="D101" s="63">
        <v>0</v>
      </c>
      <c r="E101" s="63">
        <v>2</v>
      </c>
      <c r="F101" s="63">
        <v>0</v>
      </c>
      <c r="G101" s="19">
        <v>2</v>
      </c>
      <c r="H101" s="63">
        <v>0</v>
      </c>
      <c r="I101" s="63">
        <v>0</v>
      </c>
      <c r="J101" s="63">
        <v>0</v>
      </c>
      <c r="K101" s="63">
        <v>0</v>
      </c>
      <c r="L101" s="63">
        <v>0</v>
      </c>
      <c r="M101" s="63">
        <v>0</v>
      </c>
      <c r="N101" s="63">
        <v>0</v>
      </c>
      <c r="O101" s="63">
        <v>0</v>
      </c>
      <c r="P101" s="63">
        <v>0</v>
      </c>
      <c r="Q101" s="63">
        <v>0</v>
      </c>
      <c r="R101" s="63">
        <v>0</v>
      </c>
      <c r="S101" s="19">
        <v>0</v>
      </c>
      <c r="T101" s="38">
        <v>0</v>
      </c>
      <c r="U101" s="57">
        <v>0</v>
      </c>
      <c r="V101" s="20">
        <v>0</v>
      </c>
      <c r="W101" s="20">
        <v>0</v>
      </c>
      <c r="X101" s="38">
        <v>0</v>
      </c>
      <c r="Y101" s="57">
        <v>0</v>
      </c>
      <c r="Z101" s="34">
        <f t="shared" si="86"/>
        <v>0</v>
      </c>
      <c r="AA101" s="35">
        <f t="shared" si="87"/>
        <v>4</v>
      </c>
      <c r="AB101" s="62">
        <f>+Z101-AA101</f>
        <v>-4</v>
      </c>
      <c r="AC101" s="60">
        <f t="shared" si="88"/>
        <v>-1</v>
      </c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</row>
    <row r="102" spans="1:100" s="121" customFormat="1" x14ac:dyDescent="0.35">
      <c r="A102" s="36" t="s">
        <v>42</v>
      </c>
      <c r="B102" s="63">
        <v>0</v>
      </c>
      <c r="C102" s="63">
        <v>0</v>
      </c>
      <c r="D102" s="63">
        <v>0</v>
      </c>
      <c r="E102" s="63">
        <v>2</v>
      </c>
      <c r="F102" s="63">
        <v>0</v>
      </c>
      <c r="G102" s="19">
        <v>0</v>
      </c>
      <c r="H102" s="63">
        <v>0</v>
      </c>
      <c r="I102" s="63">
        <v>0</v>
      </c>
      <c r="J102" s="63">
        <v>0</v>
      </c>
      <c r="K102" s="63">
        <v>0</v>
      </c>
      <c r="L102" s="63">
        <v>0</v>
      </c>
      <c r="M102" s="63">
        <v>0</v>
      </c>
      <c r="N102" s="63">
        <v>0</v>
      </c>
      <c r="O102" s="63">
        <v>0</v>
      </c>
      <c r="P102" s="63">
        <v>0</v>
      </c>
      <c r="Q102" s="63">
        <v>0</v>
      </c>
      <c r="R102" s="63">
        <v>0</v>
      </c>
      <c r="S102" s="19">
        <v>0</v>
      </c>
      <c r="T102" s="38">
        <v>0</v>
      </c>
      <c r="U102" s="57">
        <v>0</v>
      </c>
      <c r="V102" s="20">
        <v>0</v>
      </c>
      <c r="W102" s="20">
        <v>0</v>
      </c>
      <c r="X102" s="38">
        <v>0</v>
      </c>
      <c r="Y102" s="57">
        <v>0</v>
      </c>
      <c r="Z102" s="34">
        <f t="shared" si="86"/>
        <v>0</v>
      </c>
      <c r="AA102" s="35">
        <f t="shared" si="87"/>
        <v>2</v>
      </c>
      <c r="AB102" s="62">
        <f>+Z102-AA102</f>
        <v>-2</v>
      </c>
      <c r="AC102" s="60">
        <f t="shared" si="88"/>
        <v>-1</v>
      </c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</row>
    <row r="103" spans="1:100" s="121" customFormat="1" ht="19.5" thickBot="1" x14ac:dyDescent="0.4">
      <c r="A103" s="41" t="s">
        <v>43</v>
      </c>
      <c r="B103" s="63">
        <v>0</v>
      </c>
      <c r="C103" s="63">
        <v>11</v>
      </c>
      <c r="D103" s="63">
        <v>8</v>
      </c>
      <c r="E103" s="63">
        <v>0</v>
      </c>
      <c r="F103" s="63">
        <v>8</v>
      </c>
      <c r="G103" s="19">
        <v>22</v>
      </c>
      <c r="H103" s="63">
        <v>6</v>
      </c>
      <c r="I103" s="63">
        <v>44</v>
      </c>
      <c r="J103" s="63">
        <v>6</v>
      </c>
      <c r="K103" s="63">
        <v>0</v>
      </c>
      <c r="L103" s="63">
        <v>6</v>
      </c>
      <c r="M103" s="63">
        <v>2</v>
      </c>
      <c r="N103" s="63">
        <v>12</v>
      </c>
      <c r="O103" s="63">
        <v>57</v>
      </c>
      <c r="P103" s="63">
        <v>0</v>
      </c>
      <c r="Q103" s="63">
        <v>8</v>
      </c>
      <c r="R103" s="63">
        <v>6</v>
      </c>
      <c r="S103" s="19">
        <v>9</v>
      </c>
      <c r="T103" s="44">
        <v>4</v>
      </c>
      <c r="U103" s="58">
        <v>4</v>
      </c>
      <c r="V103" s="19">
        <v>10</v>
      </c>
      <c r="W103" s="19">
        <v>16</v>
      </c>
      <c r="X103" s="44">
        <v>6</v>
      </c>
      <c r="Y103" s="58">
        <v>32</v>
      </c>
      <c r="Z103" s="34">
        <f t="shared" si="86"/>
        <v>72</v>
      </c>
      <c r="AA103" s="35">
        <f t="shared" si="87"/>
        <v>205</v>
      </c>
      <c r="AB103" s="62">
        <f>+Z103-AA103</f>
        <v>-133</v>
      </c>
      <c r="AC103" s="60">
        <f t="shared" si="88"/>
        <v>-0.64878048780487807</v>
      </c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</row>
    <row r="104" spans="1:100" s="121" customFormat="1" ht="19.5" thickBot="1" x14ac:dyDescent="0.4">
      <c r="A104" s="315" t="s">
        <v>10</v>
      </c>
      <c r="B104" s="316">
        <f>SUM(B97:B103)</f>
        <v>7572</v>
      </c>
      <c r="C104" s="316">
        <f t="shared" ref="C104:Y104" si="90">SUM(C97:C103)</f>
        <v>10472</v>
      </c>
      <c r="D104" s="316">
        <f t="shared" si="90"/>
        <v>10922</v>
      </c>
      <c r="E104" s="316">
        <f t="shared" si="90"/>
        <v>9387</v>
      </c>
      <c r="F104" s="316">
        <f t="shared" si="90"/>
        <v>10269</v>
      </c>
      <c r="G104" s="316">
        <f t="shared" si="90"/>
        <v>8917</v>
      </c>
      <c r="H104" s="316">
        <f t="shared" si="90"/>
        <v>10094</v>
      </c>
      <c r="I104" s="316">
        <f t="shared" si="90"/>
        <v>8831</v>
      </c>
      <c r="J104" s="316">
        <f t="shared" si="90"/>
        <v>9691</v>
      </c>
      <c r="K104" s="316">
        <f t="shared" si="90"/>
        <v>13010</v>
      </c>
      <c r="L104" s="316">
        <f t="shared" si="90"/>
        <v>7994</v>
      </c>
      <c r="M104" s="316">
        <f t="shared" si="90"/>
        <v>13181</v>
      </c>
      <c r="N104" s="316">
        <v>8830</v>
      </c>
      <c r="O104" s="316">
        <f t="shared" si="90"/>
        <v>12924</v>
      </c>
      <c r="P104" s="316">
        <v>15197</v>
      </c>
      <c r="Q104" s="316">
        <f t="shared" si="90"/>
        <v>13967</v>
      </c>
      <c r="R104" s="316">
        <f t="shared" si="90"/>
        <v>12701</v>
      </c>
      <c r="S104" s="316">
        <f t="shared" si="90"/>
        <v>13710</v>
      </c>
      <c r="T104" s="316">
        <f t="shared" si="90"/>
        <v>11857</v>
      </c>
      <c r="U104" s="316">
        <f t="shared" si="90"/>
        <v>11646</v>
      </c>
      <c r="V104" s="316">
        <f t="shared" si="90"/>
        <v>12150</v>
      </c>
      <c r="W104" s="316">
        <f t="shared" si="90"/>
        <v>8634</v>
      </c>
      <c r="X104" s="316">
        <f t="shared" si="90"/>
        <v>10492</v>
      </c>
      <c r="Y104" s="316">
        <f t="shared" si="90"/>
        <v>9812</v>
      </c>
      <c r="Z104" s="316">
        <f>SUM(Z97:Z103)</f>
        <v>127769</v>
      </c>
      <c r="AA104" s="316">
        <f>SUM(AA97:AA103)</f>
        <v>134491</v>
      </c>
      <c r="AB104" s="317">
        <f>+Z104-AA104</f>
        <v>-6722</v>
      </c>
      <c r="AC104" s="320">
        <f>AB104/AA104</f>
        <v>-4.9981039623469226E-2</v>
      </c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</row>
    <row r="105" spans="1:100" s="121" customFormat="1" ht="19.5" thickBot="1" x14ac:dyDescent="0.4">
      <c r="A105" s="259" t="str">
        <f>'TRAFICO X NAVIERA'!A105</f>
        <v>HMM</v>
      </c>
      <c r="B105" s="260" t="s">
        <v>97</v>
      </c>
      <c r="C105" s="261" t="s">
        <v>74</v>
      </c>
      <c r="D105" s="261" t="s">
        <v>98</v>
      </c>
      <c r="E105" s="261" t="s">
        <v>75</v>
      </c>
      <c r="F105" s="262" t="s">
        <v>99</v>
      </c>
      <c r="G105" s="263" t="s">
        <v>76</v>
      </c>
      <c r="H105" s="270" t="s">
        <v>100</v>
      </c>
      <c r="I105" s="271" t="s">
        <v>77</v>
      </c>
      <c r="J105" s="262" t="s">
        <v>101</v>
      </c>
      <c r="K105" s="263" t="s">
        <v>78</v>
      </c>
      <c r="L105" s="263" t="s">
        <v>102</v>
      </c>
      <c r="M105" s="263" t="s">
        <v>79</v>
      </c>
      <c r="N105" s="262" t="s">
        <v>103</v>
      </c>
      <c r="O105" s="263" t="s">
        <v>80</v>
      </c>
      <c r="P105" s="264" t="s">
        <v>104</v>
      </c>
      <c r="Q105" s="265" t="s">
        <v>81</v>
      </c>
      <c r="R105" s="264" t="s">
        <v>105</v>
      </c>
      <c r="S105" s="265" t="s">
        <v>82</v>
      </c>
      <c r="T105" s="264" t="s">
        <v>106</v>
      </c>
      <c r="U105" s="265" t="s">
        <v>83</v>
      </c>
      <c r="V105" s="218" t="s">
        <v>107</v>
      </c>
      <c r="W105" s="265" t="s">
        <v>84</v>
      </c>
      <c r="X105" s="264" t="s">
        <v>108</v>
      </c>
      <c r="Y105" s="264" t="s">
        <v>85</v>
      </c>
      <c r="Z105" s="266" t="s">
        <v>109</v>
      </c>
      <c r="AA105" s="267" t="s">
        <v>88</v>
      </c>
      <c r="AB105" s="268" t="s">
        <v>26</v>
      </c>
      <c r="AC105" s="269" t="s">
        <v>25</v>
      </c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</row>
    <row r="106" spans="1:100" s="121" customFormat="1" x14ac:dyDescent="0.35">
      <c r="A106" s="282" t="s">
        <v>37</v>
      </c>
      <c r="B106" s="283">
        <v>93</v>
      </c>
      <c r="C106" s="283">
        <v>331</v>
      </c>
      <c r="D106" s="284">
        <v>198</v>
      </c>
      <c r="E106" s="284">
        <v>294</v>
      </c>
      <c r="F106" s="284">
        <v>136</v>
      </c>
      <c r="G106" s="287">
        <v>223</v>
      </c>
      <c r="H106" s="299">
        <v>249</v>
      </c>
      <c r="I106" s="300">
        <v>232</v>
      </c>
      <c r="J106" s="301">
        <v>257</v>
      </c>
      <c r="K106" s="300">
        <v>190</v>
      </c>
      <c r="L106" s="301">
        <v>159</v>
      </c>
      <c r="M106" s="300">
        <v>346</v>
      </c>
      <c r="N106" s="301">
        <v>160</v>
      </c>
      <c r="O106" s="300">
        <v>306</v>
      </c>
      <c r="P106" s="301">
        <v>217</v>
      </c>
      <c r="Q106" s="300">
        <v>275</v>
      </c>
      <c r="R106" s="302">
        <v>186</v>
      </c>
      <c r="S106" s="303">
        <v>289</v>
      </c>
      <c r="T106" s="284">
        <v>164</v>
      </c>
      <c r="U106" s="286">
        <v>275</v>
      </c>
      <c r="V106" s="285">
        <v>94</v>
      </c>
      <c r="W106" s="235">
        <v>282</v>
      </c>
      <c r="X106" s="284">
        <v>147</v>
      </c>
      <c r="Y106" s="286">
        <v>132</v>
      </c>
      <c r="Z106" s="34">
        <f>+B106+D106+F106+H106+J106+L106+N106+P106+R106+T106+V106+X106</f>
        <v>2060</v>
      </c>
      <c r="AA106" s="35">
        <f>C106+E106+G106+I106+K106+M106+O106+Q106+S106+U106+W106+Y106</f>
        <v>3175</v>
      </c>
      <c r="AB106" s="61">
        <f>+Z106-AA106</f>
        <v>-1115</v>
      </c>
      <c r="AC106" s="59">
        <f>AB106/AA106</f>
        <v>-0.35118110236220473</v>
      </c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</row>
    <row r="107" spans="1:100" s="121" customFormat="1" x14ac:dyDescent="0.35">
      <c r="A107" s="36" t="s">
        <v>38</v>
      </c>
      <c r="B107" s="63">
        <v>0</v>
      </c>
      <c r="C107" s="63">
        <v>0</v>
      </c>
      <c r="D107" s="38">
        <v>0</v>
      </c>
      <c r="E107" s="38">
        <v>0</v>
      </c>
      <c r="F107" s="38">
        <v>0</v>
      </c>
      <c r="G107" s="170">
        <v>0</v>
      </c>
      <c r="H107" s="174">
        <v>0</v>
      </c>
      <c r="I107" s="88">
        <v>0</v>
      </c>
      <c r="J107" s="176">
        <v>4</v>
      </c>
      <c r="K107" s="88">
        <v>0</v>
      </c>
      <c r="L107" s="176">
        <v>0</v>
      </c>
      <c r="M107" s="88">
        <v>0</v>
      </c>
      <c r="N107" s="174">
        <v>0</v>
      </c>
      <c r="O107" s="88">
        <v>0</v>
      </c>
      <c r="P107" s="174">
        <v>0</v>
      </c>
      <c r="Q107" s="88">
        <v>0</v>
      </c>
      <c r="R107" s="177">
        <v>0</v>
      </c>
      <c r="S107" s="179">
        <v>0</v>
      </c>
      <c r="T107" s="38">
        <v>0</v>
      </c>
      <c r="U107" s="57">
        <v>0</v>
      </c>
      <c r="V107" s="155">
        <v>0</v>
      </c>
      <c r="W107" s="20">
        <v>0</v>
      </c>
      <c r="X107" s="38">
        <v>0</v>
      </c>
      <c r="Y107" s="57">
        <v>0</v>
      </c>
      <c r="Z107" s="34">
        <f>+B107+D107+F107+H107+J107+L107+N107+P107+R107+T107+V107+X107</f>
        <v>4</v>
      </c>
      <c r="AA107" s="35">
        <f>C107+E107+G107+I107+K107+M107+O107+Q107+S107+U107+W107+Y107</f>
        <v>0</v>
      </c>
      <c r="AB107" s="61">
        <f t="shared" ref="AB107:AB121" si="91">+Z107-AA107</f>
        <v>4</v>
      </c>
      <c r="AC107" s="59" t="e">
        <f t="shared" ref="AC107:AC121" si="92">AB107/AA107</f>
        <v>#DIV/0!</v>
      </c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</row>
    <row r="108" spans="1:100" s="121" customFormat="1" x14ac:dyDescent="0.35">
      <c r="A108" s="290" t="s">
        <v>39</v>
      </c>
      <c r="B108" s="291">
        <v>33</v>
      </c>
      <c r="C108" s="291">
        <v>16</v>
      </c>
      <c r="D108" s="293">
        <v>14</v>
      </c>
      <c r="E108" s="293">
        <v>48</v>
      </c>
      <c r="F108" s="293">
        <v>63</v>
      </c>
      <c r="G108" s="333">
        <v>22</v>
      </c>
      <c r="H108" s="334">
        <v>45</v>
      </c>
      <c r="I108" s="335">
        <v>39</v>
      </c>
      <c r="J108" s="299">
        <v>93</v>
      </c>
      <c r="K108" s="335">
        <v>18</v>
      </c>
      <c r="L108" s="299">
        <v>107</v>
      </c>
      <c r="M108" s="335">
        <v>9</v>
      </c>
      <c r="N108" s="334">
        <v>114</v>
      </c>
      <c r="O108" s="335">
        <v>65</v>
      </c>
      <c r="P108" s="334">
        <v>78</v>
      </c>
      <c r="Q108" s="335">
        <v>39</v>
      </c>
      <c r="R108" s="336">
        <v>39</v>
      </c>
      <c r="S108" s="337">
        <v>28</v>
      </c>
      <c r="T108" s="293">
        <v>45</v>
      </c>
      <c r="U108" s="294">
        <v>127</v>
      </c>
      <c r="V108" s="297">
        <v>27</v>
      </c>
      <c r="W108" s="239">
        <v>10</v>
      </c>
      <c r="X108" s="293">
        <v>26</v>
      </c>
      <c r="Y108" s="294">
        <v>70</v>
      </c>
      <c r="Z108" s="34">
        <f t="shared" ref="Z108:Z112" si="93">+B108+D108+F108+H108+J108+L108+N108+P108+R108+T108+V108+X108</f>
        <v>684</v>
      </c>
      <c r="AA108" s="35">
        <f>C108+E108+G108+I108+K108+M108+O108+Q108+S108+U108+W108+Y108</f>
        <v>491</v>
      </c>
      <c r="AB108" s="61">
        <f t="shared" si="91"/>
        <v>193</v>
      </c>
      <c r="AC108" s="59">
        <f t="shared" si="92"/>
        <v>0.39307535641547864</v>
      </c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</row>
    <row r="109" spans="1:100" s="121" customFormat="1" x14ac:dyDescent="0.35">
      <c r="A109" s="36" t="s">
        <v>40</v>
      </c>
      <c r="B109" s="63">
        <v>81</v>
      </c>
      <c r="C109" s="63">
        <v>72</v>
      </c>
      <c r="D109" s="63">
        <v>109</v>
      </c>
      <c r="E109" s="63">
        <v>263</v>
      </c>
      <c r="F109" s="63">
        <v>74</v>
      </c>
      <c r="G109" s="170">
        <v>378</v>
      </c>
      <c r="H109" s="175">
        <v>196</v>
      </c>
      <c r="I109" s="173">
        <v>208</v>
      </c>
      <c r="J109" s="175">
        <v>136</v>
      </c>
      <c r="K109" s="173">
        <v>239</v>
      </c>
      <c r="L109" s="175">
        <v>110</v>
      </c>
      <c r="M109" s="173">
        <v>293</v>
      </c>
      <c r="N109" s="175">
        <v>18</v>
      </c>
      <c r="O109" s="173">
        <v>174</v>
      </c>
      <c r="P109" s="175">
        <v>32</v>
      </c>
      <c r="Q109" s="173">
        <v>303</v>
      </c>
      <c r="R109" s="178">
        <v>187</v>
      </c>
      <c r="S109" s="179">
        <v>228</v>
      </c>
      <c r="T109" s="38">
        <v>149</v>
      </c>
      <c r="U109" s="57">
        <v>328</v>
      </c>
      <c r="V109" s="155">
        <v>187</v>
      </c>
      <c r="W109" s="20">
        <v>149</v>
      </c>
      <c r="X109" s="38">
        <v>144</v>
      </c>
      <c r="Y109" s="57">
        <v>98</v>
      </c>
      <c r="Z109" s="34">
        <f t="shared" si="93"/>
        <v>1423</v>
      </c>
      <c r="AA109" s="35">
        <f t="shared" ref="AA109:AA112" si="94">C109+E109+G109+I109+K109+M109+O109+Q109+S109+U109+W109+Y109</f>
        <v>2733</v>
      </c>
      <c r="AB109" s="61">
        <f t="shared" si="91"/>
        <v>-1310</v>
      </c>
      <c r="AC109" s="59">
        <f t="shared" si="92"/>
        <v>-0.4793267471642883</v>
      </c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</row>
    <row r="110" spans="1:100" s="121" customFormat="1" x14ac:dyDescent="0.35">
      <c r="A110" s="36" t="s">
        <v>41</v>
      </c>
      <c r="B110" s="63">
        <v>0</v>
      </c>
      <c r="C110" s="63">
        <v>0</v>
      </c>
      <c r="D110" s="63">
        <v>0</v>
      </c>
      <c r="E110" s="63">
        <v>0</v>
      </c>
      <c r="F110" s="63">
        <v>0</v>
      </c>
      <c r="G110" s="170">
        <v>0</v>
      </c>
      <c r="H110" s="175">
        <v>0</v>
      </c>
      <c r="I110" s="173">
        <v>0</v>
      </c>
      <c r="J110" s="175">
        <v>2</v>
      </c>
      <c r="K110" s="173">
        <v>0</v>
      </c>
      <c r="L110" s="175">
        <v>0</v>
      </c>
      <c r="M110" s="173">
        <v>0</v>
      </c>
      <c r="N110" s="175">
        <v>0</v>
      </c>
      <c r="O110" s="173">
        <v>2</v>
      </c>
      <c r="P110" s="175">
        <v>0</v>
      </c>
      <c r="Q110" s="173">
        <v>0</v>
      </c>
      <c r="R110" s="178">
        <v>0</v>
      </c>
      <c r="S110" s="180">
        <v>0</v>
      </c>
      <c r="T110" s="38">
        <v>0</v>
      </c>
      <c r="U110" s="57">
        <v>2</v>
      </c>
      <c r="V110" s="155">
        <v>0</v>
      </c>
      <c r="W110" s="20">
        <v>0</v>
      </c>
      <c r="X110" s="38">
        <v>0</v>
      </c>
      <c r="Y110" s="57">
        <v>0</v>
      </c>
      <c r="Z110" s="34">
        <f t="shared" si="93"/>
        <v>2</v>
      </c>
      <c r="AA110" s="35">
        <f t="shared" si="94"/>
        <v>4</v>
      </c>
      <c r="AB110" s="61">
        <f t="shared" si="91"/>
        <v>-2</v>
      </c>
      <c r="AC110" s="59">
        <f t="shared" si="92"/>
        <v>-0.5</v>
      </c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</row>
    <row r="111" spans="1:100" s="121" customFormat="1" x14ac:dyDescent="0.35">
      <c r="A111" s="36" t="s">
        <v>42</v>
      </c>
      <c r="B111" s="63">
        <v>0</v>
      </c>
      <c r="C111" s="63">
        <v>0</v>
      </c>
      <c r="D111" s="63">
        <v>0</v>
      </c>
      <c r="E111" s="63">
        <v>0</v>
      </c>
      <c r="F111" s="63">
        <v>0</v>
      </c>
      <c r="G111" s="170">
        <v>0</v>
      </c>
      <c r="H111" s="175">
        <v>0</v>
      </c>
      <c r="I111" s="173">
        <v>0</v>
      </c>
      <c r="J111" s="175">
        <v>4</v>
      </c>
      <c r="K111" s="173">
        <v>0</v>
      </c>
      <c r="L111" s="175">
        <v>0</v>
      </c>
      <c r="M111" s="173">
        <v>2</v>
      </c>
      <c r="N111" s="175">
        <v>0</v>
      </c>
      <c r="O111" s="173">
        <v>0</v>
      </c>
      <c r="P111" s="175">
        <v>0</v>
      </c>
      <c r="Q111" s="173">
        <v>0</v>
      </c>
      <c r="R111" s="178">
        <v>0</v>
      </c>
      <c r="S111" s="180">
        <v>2</v>
      </c>
      <c r="T111" s="38">
        <v>0</v>
      </c>
      <c r="U111" s="57">
        <v>0</v>
      </c>
      <c r="V111" s="155">
        <v>0</v>
      </c>
      <c r="W111" s="20">
        <v>0</v>
      </c>
      <c r="X111" s="38">
        <v>0</v>
      </c>
      <c r="Y111" s="57">
        <v>0</v>
      </c>
      <c r="Z111" s="34">
        <f t="shared" si="93"/>
        <v>4</v>
      </c>
      <c r="AA111" s="35">
        <f t="shared" si="94"/>
        <v>4</v>
      </c>
      <c r="AB111" s="61">
        <f t="shared" si="91"/>
        <v>0</v>
      </c>
      <c r="AC111" s="59">
        <f t="shared" si="92"/>
        <v>0</v>
      </c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</row>
    <row r="112" spans="1:100" s="121" customFormat="1" ht="19.5" thickBot="1" x14ac:dyDescent="0.4">
      <c r="A112" s="41" t="s">
        <v>43</v>
      </c>
      <c r="B112" s="63">
        <v>37</v>
      </c>
      <c r="C112" s="63">
        <v>11</v>
      </c>
      <c r="D112" s="63">
        <v>2</v>
      </c>
      <c r="E112" s="63">
        <v>38</v>
      </c>
      <c r="F112" s="63">
        <v>10</v>
      </c>
      <c r="G112" s="26">
        <v>23</v>
      </c>
      <c r="H112" s="175">
        <v>24</v>
      </c>
      <c r="I112" s="173">
        <v>2</v>
      </c>
      <c r="J112" s="175">
        <v>116</v>
      </c>
      <c r="K112" s="173">
        <v>39</v>
      </c>
      <c r="L112" s="175">
        <v>41</v>
      </c>
      <c r="M112" s="173">
        <v>35</v>
      </c>
      <c r="N112" s="175">
        <v>13</v>
      </c>
      <c r="O112" s="173">
        <v>34</v>
      </c>
      <c r="P112" s="175">
        <v>14</v>
      </c>
      <c r="Q112" s="173">
        <v>22</v>
      </c>
      <c r="R112" s="178">
        <v>28</v>
      </c>
      <c r="S112" s="181">
        <v>7</v>
      </c>
      <c r="T112" s="44">
        <v>39</v>
      </c>
      <c r="U112" s="58">
        <v>54</v>
      </c>
      <c r="V112" s="156">
        <v>118</v>
      </c>
      <c r="W112" s="19">
        <v>8</v>
      </c>
      <c r="X112" s="44">
        <v>40</v>
      </c>
      <c r="Y112" s="58">
        <v>24</v>
      </c>
      <c r="Z112" s="34">
        <f t="shared" si="93"/>
        <v>482</v>
      </c>
      <c r="AA112" s="35">
        <f t="shared" si="94"/>
        <v>297</v>
      </c>
      <c r="AB112" s="61">
        <f t="shared" si="91"/>
        <v>185</v>
      </c>
      <c r="AC112" s="59">
        <f t="shared" si="92"/>
        <v>0.62289562289562295</v>
      </c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</row>
    <row r="113" spans="1:100" s="121" customFormat="1" ht="19.5" thickBot="1" x14ac:dyDescent="0.4">
      <c r="A113" s="315" t="s">
        <v>10</v>
      </c>
      <c r="B113" s="316">
        <f>SUM(B106:B112)</f>
        <v>244</v>
      </c>
      <c r="C113" s="316">
        <f t="shared" ref="C113:Y113" si="95">SUM(C106:C112)</f>
        <v>430</v>
      </c>
      <c r="D113" s="316">
        <f t="shared" si="95"/>
        <v>323</v>
      </c>
      <c r="E113" s="316">
        <f t="shared" si="95"/>
        <v>643</v>
      </c>
      <c r="F113" s="316">
        <f t="shared" si="95"/>
        <v>283</v>
      </c>
      <c r="G113" s="316">
        <f t="shared" si="95"/>
        <v>646</v>
      </c>
      <c r="H113" s="321">
        <f t="shared" si="95"/>
        <v>514</v>
      </c>
      <c r="I113" s="322">
        <f t="shared" si="95"/>
        <v>481</v>
      </c>
      <c r="J113" s="321">
        <f t="shared" si="95"/>
        <v>612</v>
      </c>
      <c r="K113" s="322">
        <f t="shared" si="95"/>
        <v>486</v>
      </c>
      <c r="L113" s="321">
        <f t="shared" si="95"/>
        <v>417</v>
      </c>
      <c r="M113" s="322">
        <f t="shared" si="95"/>
        <v>685</v>
      </c>
      <c r="N113" s="321">
        <f>SUM(N106:N112)</f>
        <v>305</v>
      </c>
      <c r="O113" s="322">
        <f t="shared" si="95"/>
        <v>581</v>
      </c>
      <c r="P113" s="321">
        <f>SUM(P106:P112)</f>
        <v>341</v>
      </c>
      <c r="Q113" s="322">
        <f t="shared" si="95"/>
        <v>639</v>
      </c>
      <c r="R113" s="316">
        <f t="shared" si="95"/>
        <v>440</v>
      </c>
      <c r="S113" s="316">
        <f t="shared" si="95"/>
        <v>554</v>
      </c>
      <c r="T113" s="316">
        <f t="shared" si="95"/>
        <v>397</v>
      </c>
      <c r="U113" s="316">
        <f t="shared" si="95"/>
        <v>786</v>
      </c>
      <c r="V113" s="316">
        <f t="shared" si="95"/>
        <v>426</v>
      </c>
      <c r="W113" s="316">
        <f t="shared" si="95"/>
        <v>449</v>
      </c>
      <c r="X113" s="316">
        <f t="shared" si="95"/>
        <v>357</v>
      </c>
      <c r="Y113" s="316">
        <f t="shared" si="95"/>
        <v>324</v>
      </c>
      <c r="Z113" s="316">
        <f>SUM(Z106:Z112)</f>
        <v>4659</v>
      </c>
      <c r="AA113" s="316">
        <f>SUM(AA106:AA112)</f>
        <v>6704</v>
      </c>
      <c r="AB113" s="316">
        <f>+Z113-AA113</f>
        <v>-2045</v>
      </c>
      <c r="AC113" s="316">
        <f>AB113/AA113</f>
        <v>-0.30504176610978523</v>
      </c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</row>
    <row r="114" spans="1:100" s="121" customFormat="1" ht="19.5" thickBot="1" x14ac:dyDescent="0.4">
      <c r="A114" s="259" t="str">
        <f>'TRAFICO X NAVIERA'!A114</f>
        <v>MSC</v>
      </c>
      <c r="B114" s="260" t="s">
        <v>97</v>
      </c>
      <c r="C114" s="261" t="s">
        <v>74</v>
      </c>
      <c r="D114" s="261" t="s">
        <v>98</v>
      </c>
      <c r="E114" s="261" t="s">
        <v>75</v>
      </c>
      <c r="F114" s="262" t="s">
        <v>99</v>
      </c>
      <c r="G114" s="263" t="s">
        <v>76</v>
      </c>
      <c r="H114" s="262" t="s">
        <v>100</v>
      </c>
      <c r="I114" s="263" t="s">
        <v>77</v>
      </c>
      <c r="J114" s="262" t="s">
        <v>101</v>
      </c>
      <c r="K114" s="263" t="s">
        <v>78</v>
      </c>
      <c r="L114" s="263" t="s">
        <v>102</v>
      </c>
      <c r="M114" s="263" t="s">
        <v>79</v>
      </c>
      <c r="N114" s="262" t="s">
        <v>103</v>
      </c>
      <c r="O114" s="263" t="s">
        <v>80</v>
      </c>
      <c r="P114" s="264" t="s">
        <v>104</v>
      </c>
      <c r="Q114" s="265" t="s">
        <v>81</v>
      </c>
      <c r="R114" s="264" t="s">
        <v>105</v>
      </c>
      <c r="S114" s="265" t="s">
        <v>82</v>
      </c>
      <c r="T114" s="264" t="s">
        <v>106</v>
      </c>
      <c r="U114" s="265" t="s">
        <v>83</v>
      </c>
      <c r="V114" s="218" t="s">
        <v>107</v>
      </c>
      <c r="W114" s="265" t="s">
        <v>84</v>
      </c>
      <c r="X114" s="264" t="s">
        <v>108</v>
      </c>
      <c r="Y114" s="264" t="s">
        <v>85</v>
      </c>
      <c r="Z114" s="218" t="s">
        <v>109</v>
      </c>
      <c r="AA114" s="265" t="s">
        <v>88</v>
      </c>
      <c r="AB114" s="264" t="s">
        <v>26</v>
      </c>
      <c r="AC114" s="264" t="s">
        <v>25</v>
      </c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</row>
    <row r="115" spans="1:100" s="121" customFormat="1" x14ac:dyDescent="0.35">
      <c r="A115" s="282" t="s">
        <v>37</v>
      </c>
      <c r="B115" s="283">
        <v>2402</v>
      </c>
      <c r="C115" s="283">
        <v>2425</v>
      </c>
      <c r="D115" s="284">
        <v>1892</v>
      </c>
      <c r="E115" s="284">
        <v>2148</v>
      </c>
      <c r="F115" s="284">
        <v>2545</v>
      </c>
      <c r="G115" s="284">
        <v>1831</v>
      </c>
      <c r="H115" s="284">
        <v>2249</v>
      </c>
      <c r="I115" s="284">
        <v>3214</v>
      </c>
      <c r="J115" s="284">
        <v>3226</v>
      </c>
      <c r="K115" s="284">
        <v>1741</v>
      </c>
      <c r="L115" s="284">
        <v>2346</v>
      </c>
      <c r="M115" s="284">
        <v>2126</v>
      </c>
      <c r="N115" s="284">
        <v>2718</v>
      </c>
      <c r="O115" s="284">
        <v>2242</v>
      </c>
      <c r="P115" s="284">
        <v>3123</v>
      </c>
      <c r="Q115" s="284">
        <v>2285</v>
      </c>
      <c r="R115" s="284">
        <v>3011</v>
      </c>
      <c r="S115" s="284">
        <v>1979</v>
      </c>
      <c r="T115" s="284">
        <v>3230</v>
      </c>
      <c r="U115" s="284">
        <v>2422</v>
      </c>
      <c r="V115" s="285">
        <v>2084</v>
      </c>
      <c r="W115" s="285">
        <v>2268</v>
      </c>
      <c r="X115" s="284">
        <v>2150</v>
      </c>
      <c r="Y115" s="284">
        <v>2525</v>
      </c>
      <c r="Z115" s="34">
        <f>+B115+D115+F115+H115+J115+L115+N115+P115+R115+T115+V115+X115</f>
        <v>30976</v>
      </c>
      <c r="AA115" s="35">
        <f>C115+E115+G115+I115+K115+M115+O115+Q115+S115+U115+W115+Y115</f>
        <v>27206</v>
      </c>
      <c r="AB115" s="61">
        <f>+Z115-AA115</f>
        <v>3770</v>
      </c>
      <c r="AC115" s="59">
        <f t="shared" si="92"/>
        <v>0.13857237374108652</v>
      </c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</row>
    <row r="116" spans="1:100" s="121" customFormat="1" x14ac:dyDescent="0.35">
      <c r="A116" s="36" t="s">
        <v>38</v>
      </c>
      <c r="B116" s="63">
        <v>124</v>
      </c>
      <c r="C116" s="63">
        <v>100</v>
      </c>
      <c r="D116" s="38">
        <v>250</v>
      </c>
      <c r="E116" s="38">
        <v>140</v>
      </c>
      <c r="F116" s="38">
        <v>254</v>
      </c>
      <c r="G116" s="38">
        <v>180</v>
      </c>
      <c r="H116" s="38">
        <v>150</v>
      </c>
      <c r="I116" s="38">
        <v>290</v>
      </c>
      <c r="J116" s="90">
        <v>94</v>
      </c>
      <c r="K116" s="90">
        <v>510</v>
      </c>
      <c r="L116" s="90">
        <v>348</v>
      </c>
      <c r="M116" s="90">
        <v>0</v>
      </c>
      <c r="N116" s="38">
        <v>180</v>
      </c>
      <c r="O116" s="38">
        <v>162</v>
      </c>
      <c r="P116" s="38">
        <v>0</v>
      </c>
      <c r="Q116" s="38">
        <v>31</v>
      </c>
      <c r="R116" s="38">
        <v>0</v>
      </c>
      <c r="S116" s="38">
        <v>90</v>
      </c>
      <c r="T116" s="38">
        <v>284</v>
      </c>
      <c r="U116" s="38">
        <v>120</v>
      </c>
      <c r="V116" s="155">
        <v>142</v>
      </c>
      <c r="W116" s="155">
        <v>278</v>
      </c>
      <c r="X116" s="38">
        <v>550</v>
      </c>
      <c r="Y116" s="38">
        <v>144</v>
      </c>
      <c r="Z116" s="34">
        <f t="shared" ref="Z116:Z121" si="96">+B116+D116+F116+H116+J116+L116+N116+P116+R116+T116+V116+X116</f>
        <v>2376</v>
      </c>
      <c r="AA116" s="35">
        <f t="shared" ref="AA116:AA121" si="97">C116+E116+G116+I116+K116+M116+O116+Q116+S116+U116+W116+Y116</f>
        <v>2045</v>
      </c>
      <c r="AB116" s="61">
        <f t="shared" si="91"/>
        <v>331</v>
      </c>
      <c r="AC116" s="59">
        <f t="shared" si="92"/>
        <v>0.16185819070904645</v>
      </c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</row>
    <row r="117" spans="1:100" s="121" customFormat="1" x14ac:dyDescent="0.35">
      <c r="A117" s="290" t="s">
        <v>39</v>
      </c>
      <c r="B117" s="291">
        <v>627</v>
      </c>
      <c r="C117" s="291">
        <v>501</v>
      </c>
      <c r="D117" s="293">
        <v>501</v>
      </c>
      <c r="E117" s="293">
        <v>806</v>
      </c>
      <c r="F117" s="293">
        <v>615</v>
      </c>
      <c r="G117" s="293">
        <v>510</v>
      </c>
      <c r="H117" s="293">
        <v>617</v>
      </c>
      <c r="I117" s="293">
        <v>690</v>
      </c>
      <c r="J117" s="284">
        <v>781</v>
      </c>
      <c r="K117" s="284">
        <v>411</v>
      </c>
      <c r="L117" s="284">
        <v>649</v>
      </c>
      <c r="M117" s="284">
        <v>796</v>
      </c>
      <c r="N117" s="293">
        <v>613</v>
      </c>
      <c r="O117" s="293">
        <v>497</v>
      </c>
      <c r="P117" s="293">
        <v>393</v>
      </c>
      <c r="Q117" s="293">
        <v>794</v>
      </c>
      <c r="R117" s="293">
        <v>301</v>
      </c>
      <c r="S117" s="293">
        <v>645</v>
      </c>
      <c r="T117" s="293">
        <v>646</v>
      </c>
      <c r="U117" s="293">
        <v>412</v>
      </c>
      <c r="V117" s="297">
        <v>399</v>
      </c>
      <c r="W117" s="297">
        <v>519</v>
      </c>
      <c r="X117" s="293">
        <v>793</v>
      </c>
      <c r="Y117" s="293">
        <v>561</v>
      </c>
      <c r="Z117" s="34">
        <f t="shared" si="96"/>
        <v>6935</v>
      </c>
      <c r="AA117" s="35">
        <f t="shared" si="97"/>
        <v>7142</v>
      </c>
      <c r="AB117" s="61">
        <f t="shared" si="91"/>
        <v>-207</v>
      </c>
      <c r="AC117" s="59">
        <f t="shared" si="92"/>
        <v>-2.8983478017362084E-2</v>
      </c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</row>
    <row r="118" spans="1:100" s="121" customFormat="1" x14ac:dyDescent="0.35">
      <c r="A118" s="36" t="s">
        <v>40</v>
      </c>
      <c r="B118" s="63">
        <v>1848</v>
      </c>
      <c r="C118" s="63">
        <v>619</v>
      </c>
      <c r="D118" s="63">
        <v>618</v>
      </c>
      <c r="E118" s="63">
        <v>4931</v>
      </c>
      <c r="F118" s="63">
        <v>2992</v>
      </c>
      <c r="G118" s="63">
        <v>1068</v>
      </c>
      <c r="H118" s="63">
        <v>2206</v>
      </c>
      <c r="I118" s="63">
        <v>1292</v>
      </c>
      <c r="J118" s="63">
        <v>1138</v>
      </c>
      <c r="K118" s="63">
        <v>2999</v>
      </c>
      <c r="L118" s="63">
        <v>2286</v>
      </c>
      <c r="M118" s="63">
        <v>1516</v>
      </c>
      <c r="N118" s="63">
        <v>1705</v>
      </c>
      <c r="O118" s="63">
        <v>445</v>
      </c>
      <c r="P118" s="63">
        <v>526</v>
      </c>
      <c r="Q118" s="63">
        <v>2827</v>
      </c>
      <c r="R118" s="63">
        <v>228</v>
      </c>
      <c r="S118" s="63">
        <v>1357</v>
      </c>
      <c r="T118" s="38">
        <v>1010</v>
      </c>
      <c r="U118" s="38">
        <v>3372</v>
      </c>
      <c r="V118" s="155">
        <v>6087</v>
      </c>
      <c r="W118" s="155">
        <v>1554</v>
      </c>
      <c r="X118" s="38">
        <v>4840</v>
      </c>
      <c r="Y118" s="38">
        <v>967</v>
      </c>
      <c r="Z118" s="34">
        <f t="shared" si="96"/>
        <v>25484</v>
      </c>
      <c r="AA118" s="35">
        <f t="shared" si="97"/>
        <v>22947</v>
      </c>
      <c r="AB118" s="61">
        <f t="shared" si="91"/>
        <v>2537</v>
      </c>
      <c r="AC118" s="59">
        <f t="shared" si="92"/>
        <v>0.11055911448119581</v>
      </c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</row>
    <row r="119" spans="1:100" s="121" customFormat="1" x14ac:dyDescent="0.35">
      <c r="A119" s="36" t="s">
        <v>41</v>
      </c>
      <c r="B119" s="63">
        <v>0</v>
      </c>
      <c r="C119" s="63">
        <v>0</v>
      </c>
      <c r="D119" s="63">
        <v>0</v>
      </c>
      <c r="E119" s="63">
        <v>0</v>
      </c>
      <c r="F119" s="63">
        <v>0</v>
      </c>
      <c r="G119" s="63">
        <v>0</v>
      </c>
      <c r="H119" s="63">
        <v>0</v>
      </c>
      <c r="I119" s="63">
        <v>0</v>
      </c>
      <c r="J119" s="63">
        <v>0</v>
      </c>
      <c r="K119" s="63">
        <v>1</v>
      </c>
      <c r="L119" s="63">
        <v>0</v>
      </c>
      <c r="M119" s="63">
        <v>4</v>
      </c>
      <c r="N119" s="63">
        <v>0</v>
      </c>
      <c r="O119" s="63">
        <v>2</v>
      </c>
      <c r="P119" s="63">
        <v>6</v>
      </c>
      <c r="Q119" s="63">
        <v>0</v>
      </c>
      <c r="R119" s="63">
        <v>0</v>
      </c>
      <c r="S119" s="63">
        <v>0</v>
      </c>
      <c r="T119" s="38">
        <v>0</v>
      </c>
      <c r="U119" s="38">
        <v>0</v>
      </c>
      <c r="V119" s="155">
        <v>2</v>
      </c>
      <c r="W119" s="155">
        <v>0</v>
      </c>
      <c r="X119" s="38">
        <v>0</v>
      </c>
      <c r="Y119" s="38">
        <v>0</v>
      </c>
      <c r="Z119" s="34">
        <f t="shared" si="96"/>
        <v>8</v>
      </c>
      <c r="AA119" s="35">
        <f t="shared" si="97"/>
        <v>7</v>
      </c>
      <c r="AB119" s="61">
        <f t="shared" si="91"/>
        <v>1</v>
      </c>
      <c r="AC119" s="59">
        <f t="shared" si="92"/>
        <v>0.14285714285714285</v>
      </c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</row>
    <row r="120" spans="1:100" s="121" customFormat="1" x14ac:dyDescent="0.35">
      <c r="A120" s="36" t="s">
        <v>42</v>
      </c>
      <c r="B120" s="63">
        <v>0</v>
      </c>
      <c r="C120" s="63">
        <v>0</v>
      </c>
      <c r="D120" s="63">
        <v>2</v>
      </c>
      <c r="E120" s="63">
        <v>0</v>
      </c>
      <c r="F120" s="63">
        <v>0</v>
      </c>
      <c r="G120" s="63">
        <v>0</v>
      </c>
      <c r="H120" s="63">
        <v>0</v>
      </c>
      <c r="I120" s="63">
        <v>0</v>
      </c>
      <c r="J120" s="63">
        <v>0</v>
      </c>
      <c r="K120" s="63">
        <v>1</v>
      </c>
      <c r="L120" s="63">
        <v>0</v>
      </c>
      <c r="M120" s="63">
        <v>4</v>
      </c>
      <c r="N120" s="63">
        <v>0</v>
      </c>
      <c r="O120" s="63">
        <v>0</v>
      </c>
      <c r="P120" s="63">
        <v>4</v>
      </c>
      <c r="Q120" s="63">
        <v>0</v>
      </c>
      <c r="R120" s="63">
        <v>0</v>
      </c>
      <c r="S120" s="63">
        <v>0</v>
      </c>
      <c r="T120" s="38">
        <v>0</v>
      </c>
      <c r="U120" s="38">
        <v>0</v>
      </c>
      <c r="V120" s="155">
        <v>2</v>
      </c>
      <c r="W120" s="155">
        <v>0</v>
      </c>
      <c r="X120" s="38">
        <v>0</v>
      </c>
      <c r="Y120" s="38">
        <v>0</v>
      </c>
      <c r="Z120" s="34">
        <f t="shared" si="96"/>
        <v>8</v>
      </c>
      <c r="AA120" s="35">
        <f t="shared" si="97"/>
        <v>5</v>
      </c>
      <c r="AB120" s="61">
        <f t="shared" si="91"/>
        <v>3</v>
      </c>
      <c r="AC120" s="59">
        <f t="shared" si="92"/>
        <v>0.6</v>
      </c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</row>
    <row r="121" spans="1:100" s="121" customFormat="1" ht="19.5" thickBot="1" x14ac:dyDescent="0.4">
      <c r="A121" s="41" t="s">
        <v>43</v>
      </c>
      <c r="B121" s="63">
        <v>180</v>
      </c>
      <c r="C121" s="63">
        <v>209</v>
      </c>
      <c r="D121" s="63">
        <v>87</v>
      </c>
      <c r="E121" s="63">
        <v>189</v>
      </c>
      <c r="F121" s="63">
        <v>328</v>
      </c>
      <c r="G121" s="63">
        <v>324</v>
      </c>
      <c r="H121" s="63">
        <v>164</v>
      </c>
      <c r="I121" s="63">
        <v>106</v>
      </c>
      <c r="J121" s="63">
        <v>114</v>
      </c>
      <c r="K121" s="63">
        <v>376</v>
      </c>
      <c r="L121" s="63">
        <v>167</v>
      </c>
      <c r="M121" s="63">
        <v>96</v>
      </c>
      <c r="N121" s="63">
        <v>49</v>
      </c>
      <c r="O121" s="63">
        <v>272</v>
      </c>
      <c r="P121" s="63">
        <v>282</v>
      </c>
      <c r="Q121" s="63">
        <v>371</v>
      </c>
      <c r="R121" s="63">
        <v>333</v>
      </c>
      <c r="S121" s="63">
        <v>92</v>
      </c>
      <c r="T121" s="44">
        <v>175</v>
      </c>
      <c r="U121" s="44">
        <v>347</v>
      </c>
      <c r="V121" s="156">
        <v>371</v>
      </c>
      <c r="W121" s="156">
        <v>11</v>
      </c>
      <c r="X121" s="44">
        <v>262</v>
      </c>
      <c r="Y121" s="44">
        <v>474</v>
      </c>
      <c r="Z121" s="34">
        <f t="shared" si="96"/>
        <v>2512</v>
      </c>
      <c r="AA121" s="35">
        <f t="shared" si="97"/>
        <v>2867</v>
      </c>
      <c r="AB121" s="61">
        <f t="shared" si="91"/>
        <v>-355</v>
      </c>
      <c r="AC121" s="59">
        <f t="shared" si="92"/>
        <v>-0.12382281130101151</v>
      </c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</row>
    <row r="122" spans="1:100" s="121" customFormat="1" ht="19.5" thickBot="1" x14ac:dyDescent="0.4">
      <c r="A122" s="315" t="s">
        <v>10</v>
      </c>
      <c r="B122" s="316">
        <f>SUM(B115:B121)</f>
        <v>5181</v>
      </c>
      <c r="C122" s="316">
        <f t="shared" ref="C122:Y122" si="98">SUM(C115:C121)</f>
        <v>3854</v>
      </c>
      <c r="D122" s="316">
        <f t="shared" si="98"/>
        <v>3350</v>
      </c>
      <c r="E122" s="316">
        <f t="shared" si="98"/>
        <v>8214</v>
      </c>
      <c r="F122" s="316">
        <f t="shared" si="98"/>
        <v>6734</v>
      </c>
      <c r="G122" s="316">
        <f t="shared" si="98"/>
        <v>3913</v>
      </c>
      <c r="H122" s="316">
        <f t="shared" si="98"/>
        <v>5386</v>
      </c>
      <c r="I122" s="316">
        <f t="shared" si="98"/>
        <v>5592</v>
      </c>
      <c r="J122" s="316">
        <f t="shared" si="98"/>
        <v>5353</v>
      </c>
      <c r="K122" s="316">
        <f t="shared" si="98"/>
        <v>6039</v>
      </c>
      <c r="L122" s="316">
        <f t="shared" si="98"/>
        <v>5796</v>
      </c>
      <c r="M122" s="316">
        <f t="shared" si="98"/>
        <v>4542</v>
      </c>
      <c r="N122" s="316">
        <v>5265</v>
      </c>
      <c r="O122" s="316">
        <f t="shared" si="98"/>
        <v>3620</v>
      </c>
      <c r="P122" s="316">
        <v>4334</v>
      </c>
      <c r="Q122" s="316">
        <f t="shared" si="98"/>
        <v>6308</v>
      </c>
      <c r="R122" s="316">
        <f t="shared" si="98"/>
        <v>3873</v>
      </c>
      <c r="S122" s="316">
        <f t="shared" si="98"/>
        <v>4163</v>
      </c>
      <c r="T122" s="316">
        <f t="shared" si="98"/>
        <v>5345</v>
      </c>
      <c r="U122" s="316">
        <f t="shared" si="98"/>
        <v>6673</v>
      </c>
      <c r="V122" s="316">
        <f t="shared" si="98"/>
        <v>9087</v>
      </c>
      <c r="W122" s="316">
        <f t="shared" si="98"/>
        <v>4630</v>
      </c>
      <c r="X122" s="316">
        <f t="shared" si="98"/>
        <v>8595</v>
      </c>
      <c r="Y122" s="316">
        <f t="shared" si="98"/>
        <v>4671</v>
      </c>
      <c r="Z122" s="316">
        <f>SUM(Z115:Z121)</f>
        <v>68299</v>
      </c>
      <c r="AA122" s="316">
        <f>SUM(AA115:AA121)</f>
        <v>62219</v>
      </c>
      <c r="AB122" s="316">
        <f>+Z122-AA122</f>
        <v>6080</v>
      </c>
      <c r="AC122" s="316">
        <f>AB122/AA122</f>
        <v>9.77193461804272E-2</v>
      </c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</row>
    <row r="123" spans="1:100" s="121" customFormat="1" ht="19.5" thickBot="1" x14ac:dyDescent="0.4">
      <c r="A123" s="259" t="str">
        <f>'TRAFICO X NAVIERA'!A123</f>
        <v>MOL</v>
      </c>
      <c r="B123" s="260" t="s">
        <v>97</v>
      </c>
      <c r="C123" s="261" t="s">
        <v>74</v>
      </c>
      <c r="D123" s="261" t="s">
        <v>98</v>
      </c>
      <c r="E123" s="261" t="s">
        <v>75</v>
      </c>
      <c r="F123" s="262" t="s">
        <v>99</v>
      </c>
      <c r="G123" s="263" t="s">
        <v>76</v>
      </c>
      <c r="H123" s="262" t="s">
        <v>100</v>
      </c>
      <c r="I123" s="263" t="s">
        <v>77</v>
      </c>
      <c r="J123" s="262" t="s">
        <v>101</v>
      </c>
      <c r="K123" s="263" t="s">
        <v>78</v>
      </c>
      <c r="L123" s="263" t="s">
        <v>102</v>
      </c>
      <c r="M123" s="263" t="s">
        <v>79</v>
      </c>
      <c r="N123" s="262" t="s">
        <v>103</v>
      </c>
      <c r="O123" s="263" t="s">
        <v>80</v>
      </c>
      <c r="P123" s="264" t="s">
        <v>104</v>
      </c>
      <c r="Q123" s="265" t="s">
        <v>81</v>
      </c>
      <c r="R123" s="264" t="s">
        <v>105</v>
      </c>
      <c r="S123" s="265" t="s">
        <v>82</v>
      </c>
      <c r="T123" s="264" t="s">
        <v>106</v>
      </c>
      <c r="U123" s="265" t="s">
        <v>83</v>
      </c>
      <c r="V123" s="218" t="s">
        <v>107</v>
      </c>
      <c r="W123" s="265" t="s">
        <v>84</v>
      </c>
      <c r="X123" s="264" t="s">
        <v>108</v>
      </c>
      <c r="Y123" s="264" t="s">
        <v>85</v>
      </c>
      <c r="Z123" s="218" t="s">
        <v>109</v>
      </c>
      <c r="AA123" s="265" t="s">
        <v>88</v>
      </c>
      <c r="AB123" s="264" t="s">
        <v>26</v>
      </c>
      <c r="AC123" s="264" t="s">
        <v>25</v>
      </c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</row>
    <row r="124" spans="1:100" s="121" customFormat="1" x14ac:dyDescent="0.35">
      <c r="A124" s="282" t="s">
        <v>37</v>
      </c>
      <c r="B124" s="283">
        <v>0</v>
      </c>
      <c r="C124" s="283">
        <v>0</v>
      </c>
      <c r="D124" s="284">
        <v>0</v>
      </c>
      <c r="E124" s="284">
        <v>0</v>
      </c>
      <c r="F124" s="283">
        <v>0</v>
      </c>
      <c r="G124" s="283">
        <v>0</v>
      </c>
      <c r="H124" s="284">
        <v>0</v>
      </c>
      <c r="I124" s="286">
        <v>0</v>
      </c>
      <c r="J124" s="284">
        <v>0</v>
      </c>
      <c r="K124" s="286">
        <v>0</v>
      </c>
      <c r="L124" s="284">
        <v>0</v>
      </c>
      <c r="M124" s="287">
        <v>0</v>
      </c>
      <c r="N124" s="284">
        <v>0</v>
      </c>
      <c r="O124" s="286">
        <v>0</v>
      </c>
      <c r="P124" s="288">
        <v>0</v>
      </c>
      <c r="Q124" s="286">
        <v>0</v>
      </c>
      <c r="R124" s="284">
        <v>0</v>
      </c>
      <c r="S124" s="286">
        <v>0</v>
      </c>
      <c r="T124" s="284">
        <v>0</v>
      </c>
      <c r="U124" s="286">
        <v>0</v>
      </c>
      <c r="V124" s="284">
        <v>0</v>
      </c>
      <c r="W124" s="287">
        <v>0</v>
      </c>
      <c r="X124" s="284">
        <v>0</v>
      </c>
      <c r="Y124" s="286">
        <v>0</v>
      </c>
      <c r="Z124" s="34">
        <f>+B124+D124+F124+H124+J124+L124+N124+P124+R124+T124+V124+X124</f>
        <v>0</v>
      </c>
      <c r="AA124" s="35">
        <f>C124+E124+G124+I124+K124+M124+O124+Q124+S124+U124+W124+Y124</f>
        <v>0</v>
      </c>
      <c r="AB124" s="61">
        <f>+Z124-AA124</f>
        <v>0</v>
      </c>
      <c r="AC124" s="61" t="e">
        <f t="shared" ref="AC124:AC130" si="99">AB124/AA124</f>
        <v>#DIV/0!</v>
      </c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</row>
    <row r="125" spans="1:100" s="121" customFormat="1" x14ac:dyDescent="0.35">
      <c r="A125" s="36" t="s">
        <v>38</v>
      </c>
      <c r="B125" s="63">
        <v>0</v>
      </c>
      <c r="C125" s="63">
        <v>0</v>
      </c>
      <c r="D125" s="38">
        <v>0</v>
      </c>
      <c r="E125" s="38">
        <v>0</v>
      </c>
      <c r="F125" s="63">
        <v>0</v>
      </c>
      <c r="G125" s="63">
        <v>0</v>
      </c>
      <c r="H125" s="38">
        <v>0</v>
      </c>
      <c r="I125" s="57">
        <v>0</v>
      </c>
      <c r="J125" s="38">
        <v>0</v>
      </c>
      <c r="K125" s="57">
        <v>0</v>
      </c>
      <c r="L125" s="38">
        <v>0</v>
      </c>
      <c r="M125" s="170">
        <v>0</v>
      </c>
      <c r="N125" s="90">
        <v>0</v>
      </c>
      <c r="O125" s="57">
        <v>0</v>
      </c>
      <c r="P125" s="146">
        <v>0</v>
      </c>
      <c r="Q125" s="57">
        <v>0</v>
      </c>
      <c r="R125" s="38">
        <v>0</v>
      </c>
      <c r="S125" s="57">
        <v>0</v>
      </c>
      <c r="T125" s="38">
        <v>0</v>
      </c>
      <c r="U125" s="57">
        <v>0</v>
      </c>
      <c r="V125" s="38">
        <v>0</v>
      </c>
      <c r="W125" s="170">
        <v>0</v>
      </c>
      <c r="X125" s="38">
        <v>0</v>
      </c>
      <c r="Y125" s="57">
        <v>0</v>
      </c>
      <c r="Z125" s="34">
        <f t="shared" ref="Z125:Z130" si="100">+B125+D125+F125+H125+J125+L125+N125+P125+R125+T125+V125+X125</f>
        <v>0</v>
      </c>
      <c r="AA125" s="35">
        <f t="shared" ref="AA125:AA130" si="101">C125+E125+G125+I125+K125+M125+O125+Q125+S125+U125+W125+Y125</f>
        <v>0</v>
      </c>
      <c r="AB125" s="61">
        <f t="shared" ref="AB125:AB130" si="102">+Z125-AA125</f>
        <v>0</v>
      </c>
      <c r="AC125" s="61" t="e">
        <f t="shared" si="99"/>
        <v>#DIV/0!</v>
      </c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</row>
    <row r="126" spans="1:100" s="121" customFormat="1" x14ac:dyDescent="0.35">
      <c r="A126" s="290" t="s">
        <v>39</v>
      </c>
      <c r="B126" s="291">
        <v>0</v>
      </c>
      <c r="C126" s="291">
        <v>0</v>
      </c>
      <c r="D126" s="293"/>
      <c r="E126" s="293">
        <v>0</v>
      </c>
      <c r="F126" s="291">
        <v>0</v>
      </c>
      <c r="G126" s="291">
        <v>0</v>
      </c>
      <c r="H126" s="293">
        <v>0</v>
      </c>
      <c r="I126" s="294">
        <v>0</v>
      </c>
      <c r="J126" s="293">
        <v>0</v>
      </c>
      <c r="K126" s="294">
        <v>0</v>
      </c>
      <c r="L126" s="293">
        <v>0</v>
      </c>
      <c r="M126" s="333">
        <v>0</v>
      </c>
      <c r="N126" s="284">
        <v>0</v>
      </c>
      <c r="O126" s="294">
        <v>0</v>
      </c>
      <c r="P126" s="295">
        <v>0</v>
      </c>
      <c r="Q126" s="294">
        <v>0</v>
      </c>
      <c r="R126" s="293">
        <v>0</v>
      </c>
      <c r="S126" s="294">
        <v>0</v>
      </c>
      <c r="T126" s="293">
        <v>0</v>
      </c>
      <c r="U126" s="294">
        <v>0</v>
      </c>
      <c r="V126" s="293">
        <v>0</v>
      </c>
      <c r="W126" s="333">
        <v>0</v>
      </c>
      <c r="X126" s="293">
        <v>0</v>
      </c>
      <c r="Y126" s="294">
        <v>0</v>
      </c>
      <c r="Z126" s="34">
        <f t="shared" si="100"/>
        <v>0</v>
      </c>
      <c r="AA126" s="35">
        <f t="shared" si="101"/>
        <v>0</v>
      </c>
      <c r="AB126" s="61">
        <f t="shared" si="102"/>
        <v>0</v>
      </c>
      <c r="AC126" s="61" t="e">
        <f t="shared" si="99"/>
        <v>#DIV/0!</v>
      </c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</row>
    <row r="127" spans="1:100" s="121" customFormat="1" x14ac:dyDescent="0.35">
      <c r="A127" s="36" t="s">
        <v>40</v>
      </c>
      <c r="B127" s="63">
        <v>0</v>
      </c>
      <c r="C127" s="63">
        <v>0</v>
      </c>
      <c r="D127" s="63">
        <v>0</v>
      </c>
      <c r="E127" s="63">
        <v>0</v>
      </c>
      <c r="F127" s="63">
        <v>0</v>
      </c>
      <c r="G127" s="63">
        <v>0</v>
      </c>
      <c r="H127" s="38">
        <v>0</v>
      </c>
      <c r="I127" s="57">
        <v>0</v>
      </c>
      <c r="J127" s="38">
        <v>0</v>
      </c>
      <c r="K127" s="57">
        <v>0</v>
      </c>
      <c r="L127" s="38">
        <v>0</v>
      </c>
      <c r="M127" s="170">
        <v>0</v>
      </c>
      <c r="N127" s="90">
        <v>0</v>
      </c>
      <c r="O127" s="57">
        <v>0</v>
      </c>
      <c r="P127" s="146">
        <v>0</v>
      </c>
      <c r="Q127" s="57">
        <v>0</v>
      </c>
      <c r="R127" s="38">
        <v>0</v>
      </c>
      <c r="S127" s="57">
        <v>0</v>
      </c>
      <c r="T127" s="38">
        <v>0</v>
      </c>
      <c r="U127" s="57">
        <v>0</v>
      </c>
      <c r="V127" s="38">
        <v>0</v>
      </c>
      <c r="W127" s="170">
        <v>0</v>
      </c>
      <c r="X127" s="38">
        <v>0</v>
      </c>
      <c r="Y127" s="57">
        <v>0</v>
      </c>
      <c r="Z127" s="34">
        <f t="shared" si="100"/>
        <v>0</v>
      </c>
      <c r="AA127" s="35">
        <f t="shared" si="101"/>
        <v>0</v>
      </c>
      <c r="AB127" s="61">
        <f t="shared" si="102"/>
        <v>0</v>
      </c>
      <c r="AC127" s="61" t="e">
        <f t="shared" si="99"/>
        <v>#DIV/0!</v>
      </c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</row>
    <row r="128" spans="1:100" s="121" customFormat="1" x14ac:dyDescent="0.35">
      <c r="A128" s="36" t="s">
        <v>41</v>
      </c>
      <c r="B128" s="63">
        <v>0</v>
      </c>
      <c r="C128" s="63">
        <v>0</v>
      </c>
      <c r="D128" s="63">
        <v>0</v>
      </c>
      <c r="E128" s="63">
        <v>0</v>
      </c>
      <c r="F128" s="63">
        <v>0</v>
      </c>
      <c r="G128" s="63">
        <v>0</v>
      </c>
      <c r="H128" s="38">
        <v>0</v>
      </c>
      <c r="I128" s="57">
        <v>0</v>
      </c>
      <c r="J128" s="38">
        <v>0</v>
      </c>
      <c r="K128" s="57">
        <v>0</v>
      </c>
      <c r="L128" s="38">
        <v>0</v>
      </c>
      <c r="M128" s="170">
        <v>0</v>
      </c>
      <c r="N128" s="90">
        <v>0</v>
      </c>
      <c r="O128" s="57">
        <v>0</v>
      </c>
      <c r="P128" s="146">
        <v>0</v>
      </c>
      <c r="Q128" s="57">
        <v>0</v>
      </c>
      <c r="R128" s="38">
        <v>0</v>
      </c>
      <c r="S128" s="57">
        <v>0</v>
      </c>
      <c r="T128" s="38">
        <v>0</v>
      </c>
      <c r="U128" s="57">
        <v>0</v>
      </c>
      <c r="V128" s="38">
        <v>0</v>
      </c>
      <c r="W128" s="170">
        <v>0</v>
      </c>
      <c r="X128" s="38">
        <v>0</v>
      </c>
      <c r="Y128" s="57">
        <v>0</v>
      </c>
      <c r="Z128" s="34">
        <f t="shared" si="100"/>
        <v>0</v>
      </c>
      <c r="AA128" s="35">
        <f t="shared" si="101"/>
        <v>0</v>
      </c>
      <c r="AB128" s="61">
        <f t="shared" si="102"/>
        <v>0</v>
      </c>
      <c r="AC128" s="61" t="e">
        <f t="shared" si="99"/>
        <v>#DIV/0!</v>
      </c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</row>
    <row r="129" spans="1:100" s="121" customFormat="1" x14ac:dyDescent="0.35">
      <c r="A129" s="36" t="s">
        <v>42</v>
      </c>
      <c r="B129" s="63">
        <v>0</v>
      </c>
      <c r="C129" s="63">
        <v>0</v>
      </c>
      <c r="D129" s="63">
        <v>0</v>
      </c>
      <c r="E129" s="63">
        <v>0</v>
      </c>
      <c r="F129" s="63">
        <v>0</v>
      </c>
      <c r="G129" s="63">
        <v>0</v>
      </c>
      <c r="H129" s="38">
        <v>0</v>
      </c>
      <c r="I129" s="57">
        <v>0</v>
      </c>
      <c r="J129" s="38">
        <v>0</v>
      </c>
      <c r="K129" s="57">
        <v>0</v>
      </c>
      <c r="L129" s="38">
        <v>0</v>
      </c>
      <c r="M129" s="170">
        <v>0</v>
      </c>
      <c r="N129" s="90">
        <v>0</v>
      </c>
      <c r="O129" s="57">
        <v>0</v>
      </c>
      <c r="P129" s="146">
        <v>0</v>
      </c>
      <c r="Q129" s="57">
        <v>0</v>
      </c>
      <c r="R129" s="38">
        <v>0</v>
      </c>
      <c r="S129" s="57">
        <v>0</v>
      </c>
      <c r="T129" s="38">
        <v>0</v>
      </c>
      <c r="U129" s="57">
        <v>0</v>
      </c>
      <c r="V129" s="38">
        <v>0</v>
      </c>
      <c r="W129" s="170">
        <v>0</v>
      </c>
      <c r="X129" s="38">
        <v>0</v>
      </c>
      <c r="Y129" s="57">
        <v>0</v>
      </c>
      <c r="Z129" s="34">
        <f t="shared" si="100"/>
        <v>0</v>
      </c>
      <c r="AA129" s="35">
        <f t="shared" si="101"/>
        <v>0</v>
      </c>
      <c r="AB129" s="61">
        <f t="shared" si="102"/>
        <v>0</v>
      </c>
      <c r="AC129" s="61" t="e">
        <f t="shared" si="99"/>
        <v>#DIV/0!</v>
      </c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</row>
    <row r="130" spans="1:100" s="121" customFormat="1" ht="19.5" thickBot="1" x14ac:dyDescent="0.4">
      <c r="A130" s="41" t="s">
        <v>43</v>
      </c>
      <c r="B130" s="63">
        <v>0</v>
      </c>
      <c r="C130" s="63">
        <v>0</v>
      </c>
      <c r="D130" s="63">
        <v>0</v>
      </c>
      <c r="E130" s="63">
        <v>0</v>
      </c>
      <c r="F130" s="64">
        <v>0</v>
      </c>
      <c r="G130" s="64">
        <v>0</v>
      </c>
      <c r="H130" s="44">
        <v>0</v>
      </c>
      <c r="I130" s="58">
        <v>0</v>
      </c>
      <c r="J130" s="44">
        <v>0</v>
      </c>
      <c r="K130" s="58">
        <v>0</v>
      </c>
      <c r="L130" s="44">
        <v>0</v>
      </c>
      <c r="M130" s="26">
        <v>0</v>
      </c>
      <c r="N130" s="90">
        <v>0</v>
      </c>
      <c r="O130" s="58">
        <v>0</v>
      </c>
      <c r="P130" s="147">
        <v>0</v>
      </c>
      <c r="Q130" s="58">
        <v>0</v>
      </c>
      <c r="R130" s="44">
        <v>0</v>
      </c>
      <c r="S130" s="58">
        <v>0</v>
      </c>
      <c r="T130" s="44">
        <v>0</v>
      </c>
      <c r="U130" s="58">
        <v>0</v>
      </c>
      <c r="V130" s="44">
        <v>0</v>
      </c>
      <c r="W130" s="26">
        <v>0</v>
      </c>
      <c r="X130" s="44">
        <v>0</v>
      </c>
      <c r="Y130" s="58">
        <v>0</v>
      </c>
      <c r="Z130" s="34">
        <f t="shared" si="100"/>
        <v>0</v>
      </c>
      <c r="AA130" s="35">
        <f t="shared" si="101"/>
        <v>0</v>
      </c>
      <c r="AB130" s="61">
        <f t="shared" si="102"/>
        <v>0</v>
      </c>
      <c r="AC130" s="61" t="e">
        <f t="shared" si="99"/>
        <v>#DIV/0!</v>
      </c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</row>
    <row r="131" spans="1:100" s="121" customFormat="1" ht="19.5" thickBot="1" x14ac:dyDescent="0.4">
      <c r="A131" s="315" t="s">
        <v>10</v>
      </c>
      <c r="B131" s="316">
        <f>SUM(B124:B130)</f>
        <v>0</v>
      </c>
      <c r="C131" s="316">
        <f t="shared" ref="C131:Y131" si="103">SUM(C124:C130)</f>
        <v>0</v>
      </c>
      <c r="D131" s="316">
        <f t="shared" si="103"/>
        <v>0</v>
      </c>
      <c r="E131" s="316">
        <f t="shared" si="103"/>
        <v>0</v>
      </c>
      <c r="F131" s="316">
        <f t="shared" si="103"/>
        <v>0</v>
      </c>
      <c r="G131" s="316">
        <f t="shared" si="103"/>
        <v>0</v>
      </c>
      <c r="H131" s="316">
        <f t="shared" si="103"/>
        <v>0</v>
      </c>
      <c r="I131" s="316">
        <f t="shared" si="103"/>
        <v>0</v>
      </c>
      <c r="J131" s="316">
        <f t="shared" si="103"/>
        <v>0</v>
      </c>
      <c r="K131" s="316">
        <f t="shared" si="103"/>
        <v>0</v>
      </c>
      <c r="L131" s="316">
        <f t="shared" si="103"/>
        <v>0</v>
      </c>
      <c r="M131" s="316">
        <f t="shared" si="103"/>
        <v>0</v>
      </c>
      <c r="N131" s="316">
        <f t="shared" si="103"/>
        <v>0</v>
      </c>
      <c r="O131" s="316">
        <f t="shared" si="103"/>
        <v>0</v>
      </c>
      <c r="P131" s="316">
        <f t="shared" si="103"/>
        <v>0</v>
      </c>
      <c r="Q131" s="316">
        <f t="shared" si="103"/>
        <v>0</v>
      </c>
      <c r="R131" s="316">
        <f t="shared" si="103"/>
        <v>0</v>
      </c>
      <c r="S131" s="316">
        <f t="shared" si="103"/>
        <v>0</v>
      </c>
      <c r="T131" s="316">
        <f t="shared" si="103"/>
        <v>0</v>
      </c>
      <c r="U131" s="316">
        <f t="shared" si="103"/>
        <v>0</v>
      </c>
      <c r="V131" s="316">
        <f t="shared" si="103"/>
        <v>0</v>
      </c>
      <c r="W131" s="316">
        <f t="shared" si="103"/>
        <v>0</v>
      </c>
      <c r="X131" s="316">
        <f t="shared" si="103"/>
        <v>0</v>
      </c>
      <c r="Y131" s="316">
        <f t="shared" si="103"/>
        <v>0</v>
      </c>
      <c r="Z131" s="316">
        <f>SUM(Z124:Z130)</f>
        <v>0</v>
      </c>
      <c r="AA131" s="316">
        <f>SUM(AA124:AA130)</f>
        <v>0</v>
      </c>
      <c r="AB131" s="317">
        <f>+Z131-AA131</f>
        <v>0</v>
      </c>
      <c r="AC131" s="320" t="e">
        <f>AB131/AA131</f>
        <v>#DIV/0!</v>
      </c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</row>
    <row r="132" spans="1:100" s="121" customFormat="1" ht="19.5" thickBot="1" x14ac:dyDescent="0.4">
      <c r="A132" s="259" t="str">
        <f>'TRAFICO X NAVIERA'!A132</f>
        <v>OOLC</v>
      </c>
      <c r="B132" s="260" t="s">
        <v>97</v>
      </c>
      <c r="C132" s="261" t="s">
        <v>74</v>
      </c>
      <c r="D132" s="261" t="s">
        <v>98</v>
      </c>
      <c r="E132" s="261" t="s">
        <v>75</v>
      </c>
      <c r="F132" s="262" t="s">
        <v>99</v>
      </c>
      <c r="G132" s="263" t="s">
        <v>76</v>
      </c>
      <c r="H132" s="262" t="s">
        <v>100</v>
      </c>
      <c r="I132" s="263" t="s">
        <v>77</v>
      </c>
      <c r="J132" s="262" t="s">
        <v>101</v>
      </c>
      <c r="K132" s="263" t="s">
        <v>78</v>
      </c>
      <c r="L132" s="263" t="s">
        <v>102</v>
      </c>
      <c r="M132" s="263" t="s">
        <v>79</v>
      </c>
      <c r="N132" s="262" t="s">
        <v>103</v>
      </c>
      <c r="O132" s="263" t="s">
        <v>80</v>
      </c>
      <c r="P132" s="264" t="s">
        <v>104</v>
      </c>
      <c r="Q132" s="265" t="s">
        <v>81</v>
      </c>
      <c r="R132" s="264" t="s">
        <v>105</v>
      </c>
      <c r="S132" s="265" t="s">
        <v>82</v>
      </c>
      <c r="T132" s="264" t="s">
        <v>106</v>
      </c>
      <c r="U132" s="265" t="s">
        <v>83</v>
      </c>
      <c r="V132" s="218" t="s">
        <v>107</v>
      </c>
      <c r="W132" s="265" t="s">
        <v>84</v>
      </c>
      <c r="X132" s="264" t="s">
        <v>108</v>
      </c>
      <c r="Y132" s="264" t="s">
        <v>85</v>
      </c>
      <c r="Z132" s="266" t="s">
        <v>109</v>
      </c>
      <c r="AA132" s="267" t="s">
        <v>88</v>
      </c>
      <c r="AB132" s="268" t="s">
        <v>26</v>
      </c>
      <c r="AC132" s="269" t="s">
        <v>25</v>
      </c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</row>
    <row r="133" spans="1:100" s="121" customFormat="1" x14ac:dyDescent="0.35">
      <c r="A133" s="282" t="s">
        <v>37</v>
      </c>
      <c r="B133" s="283">
        <v>671</v>
      </c>
      <c r="C133" s="283">
        <v>742</v>
      </c>
      <c r="D133" s="284">
        <v>565</v>
      </c>
      <c r="E133" s="284">
        <v>862</v>
      </c>
      <c r="F133" s="284">
        <v>615</v>
      </c>
      <c r="G133" s="284">
        <v>1105</v>
      </c>
      <c r="H133" s="284">
        <v>809</v>
      </c>
      <c r="I133" s="284">
        <v>730</v>
      </c>
      <c r="J133" s="284">
        <v>691</v>
      </c>
      <c r="K133" s="284">
        <v>1013</v>
      </c>
      <c r="L133" s="284">
        <v>434</v>
      </c>
      <c r="M133" s="284">
        <v>472</v>
      </c>
      <c r="N133" s="284">
        <v>787</v>
      </c>
      <c r="O133" s="284">
        <v>695</v>
      </c>
      <c r="P133" s="284">
        <v>990</v>
      </c>
      <c r="Q133" s="284">
        <v>806</v>
      </c>
      <c r="R133" s="284">
        <v>551</v>
      </c>
      <c r="S133" s="284">
        <v>800</v>
      </c>
      <c r="T133" s="284">
        <v>742</v>
      </c>
      <c r="U133" s="284">
        <v>787</v>
      </c>
      <c r="V133" s="289">
        <v>666</v>
      </c>
      <c r="W133" s="289">
        <v>875</v>
      </c>
      <c r="X133" s="284">
        <v>655</v>
      </c>
      <c r="Y133" s="284">
        <v>856</v>
      </c>
      <c r="Z133" s="34">
        <f>+B133+D133+F133+H133+J133+L133+N133+P133+R133+T133+V133+X133</f>
        <v>8176</v>
      </c>
      <c r="AA133" s="35">
        <f>C133+E133+G133+I133+K133+M133+O133+Q133+S133+U133+W133+Y133</f>
        <v>9743</v>
      </c>
      <c r="AB133" s="61">
        <f t="shared" ref="AB133" si="104">+Z133-AA133</f>
        <v>-1567</v>
      </c>
      <c r="AC133" s="59">
        <f t="shared" ref="AC133:AC134" si="105">AB133/AA133</f>
        <v>-0.16083341886482602</v>
      </c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</row>
    <row r="134" spans="1:100" s="121" customFormat="1" x14ac:dyDescent="0.35">
      <c r="A134" s="36" t="s">
        <v>38</v>
      </c>
      <c r="B134" s="63">
        <v>0</v>
      </c>
      <c r="C134" s="63">
        <v>0</v>
      </c>
      <c r="D134" s="38">
        <v>0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90">
        <v>3</v>
      </c>
      <c r="K134" s="90">
        <v>0</v>
      </c>
      <c r="L134" s="90">
        <v>0</v>
      </c>
      <c r="M134" s="90">
        <v>0</v>
      </c>
      <c r="N134" s="38">
        <v>0</v>
      </c>
      <c r="O134" s="38">
        <v>100</v>
      </c>
      <c r="P134" s="38">
        <v>0</v>
      </c>
      <c r="Q134" s="38">
        <v>0</v>
      </c>
      <c r="R134" s="38">
        <v>0</v>
      </c>
      <c r="S134" s="38">
        <v>0</v>
      </c>
      <c r="T134" s="38">
        <v>0</v>
      </c>
      <c r="U134" s="38">
        <v>0</v>
      </c>
      <c r="V134" s="171">
        <v>0</v>
      </c>
      <c r="W134" s="171">
        <v>0</v>
      </c>
      <c r="X134" s="38">
        <v>0</v>
      </c>
      <c r="Y134" s="38">
        <v>0</v>
      </c>
      <c r="Z134" s="34">
        <f t="shared" ref="Z134:Z139" si="106">+B134+D134+F134+H134+J134+L134+N134+P134+R134+T134+V134+X134</f>
        <v>3</v>
      </c>
      <c r="AA134" s="35">
        <f t="shared" ref="AA134:AA139" si="107">C134+E134+G134+I134+K134+M134+O134+Q134+S134+U134+W134+Y134</f>
        <v>100</v>
      </c>
      <c r="AB134" s="62">
        <f>+Z134-AA134</f>
        <v>-97</v>
      </c>
      <c r="AC134" s="60">
        <f t="shared" si="105"/>
        <v>-0.97</v>
      </c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</row>
    <row r="135" spans="1:100" s="121" customFormat="1" x14ac:dyDescent="0.35">
      <c r="A135" s="290" t="s">
        <v>39</v>
      </c>
      <c r="B135" s="291">
        <v>66</v>
      </c>
      <c r="C135" s="291">
        <v>31</v>
      </c>
      <c r="D135" s="293">
        <v>114</v>
      </c>
      <c r="E135" s="293">
        <v>68</v>
      </c>
      <c r="F135" s="293">
        <v>84</v>
      </c>
      <c r="G135" s="293">
        <v>100</v>
      </c>
      <c r="H135" s="293">
        <v>65</v>
      </c>
      <c r="I135" s="293">
        <v>70</v>
      </c>
      <c r="J135" s="284">
        <v>78</v>
      </c>
      <c r="K135" s="284">
        <v>85</v>
      </c>
      <c r="L135" s="284">
        <v>139</v>
      </c>
      <c r="M135" s="284">
        <v>113</v>
      </c>
      <c r="N135" s="293">
        <v>25</v>
      </c>
      <c r="O135" s="293">
        <v>54</v>
      </c>
      <c r="P135" s="293">
        <v>90</v>
      </c>
      <c r="Q135" s="293">
        <v>64</v>
      </c>
      <c r="R135" s="293">
        <v>57</v>
      </c>
      <c r="S135" s="293">
        <v>97</v>
      </c>
      <c r="T135" s="293">
        <v>84</v>
      </c>
      <c r="U135" s="293">
        <v>100</v>
      </c>
      <c r="V135" s="332">
        <v>71</v>
      </c>
      <c r="W135" s="332">
        <v>119</v>
      </c>
      <c r="X135" s="293">
        <v>43</v>
      </c>
      <c r="Y135" s="293">
        <v>94</v>
      </c>
      <c r="Z135" s="34">
        <f t="shared" si="106"/>
        <v>916</v>
      </c>
      <c r="AA135" s="35">
        <f t="shared" si="107"/>
        <v>995</v>
      </c>
      <c r="AB135" s="62">
        <f>+Z135-AA135</f>
        <v>-79</v>
      </c>
      <c r="AC135" s="60">
        <f>AB135/AA135</f>
        <v>-7.9396984924623118E-2</v>
      </c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</row>
    <row r="136" spans="1:100" s="121" customFormat="1" x14ac:dyDescent="0.35">
      <c r="A136" s="36" t="s">
        <v>40</v>
      </c>
      <c r="B136" s="63">
        <v>0</v>
      </c>
      <c r="C136" s="63">
        <v>145</v>
      </c>
      <c r="D136" s="63">
        <v>1487</v>
      </c>
      <c r="E136" s="63">
        <v>538</v>
      </c>
      <c r="F136" s="63">
        <v>542</v>
      </c>
      <c r="G136" s="63">
        <v>969</v>
      </c>
      <c r="H136" s="63">
        <v>81</v>
      </c>
      <c r="I136" s="63">
        <v>1582</v>
      </c>
      <c r="J136" s="63">
        <v>728</v>
      </c>
      <c r="K136" s="63">
        <v>687</v>
      </c>
      <c r="L136" s="63">
        <v>700</v>
      </c>
      <c r="M136" s="63">
        <v>760</v>
      </c>
      <c r="N136" s="63">
        <v>581</v>
      </c>
      <c r="O136" s="63">
        <v>640</v>
      </c>
      <c r="P136" s="63">
        <v>1023</v>
      </c>
      <c r="Q136" s="63">
        <v>318</v>
      </c>
      <c r="R136" s="63">
        <v>486</v>
      </c>
      <c r="S136" s="63">
        <v>550</v>
      </c>
      <c r="T136" s="38">
        <v>811</v>
      </c>
      <c r="U136" s="38">
        <v>1098</v>
      </c>
      <c r="V136" s="171">
        <v>647</v>
      </c>
      <c r="W136" s="171">
        <v>764</v>
      </c>
      <c r="X136" s="38">
        <v>419</v>
      </c>
      <c r="Y136" s="38">
        <v>675</v>
      </c>
      <c r="Z136" s="34">
        <f t="shared" si="106"/>
        <v>7505</v>
      </c>
      <c r="AA136" s="35">
        <f t="shared" si="107"/>
        <v>8726</v>
      </c>
      <c r="AB136" s="62">
        <f t="shared" ref="AB136" si="108">+Z136-AA136</f>
        <v>-1221</v>
      </c>
      <c r="AC136" s="60">
        <f>AB136/AA136</f>
        <v>-0.13992665597066239</v>
      </c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</row>
    <row r="137" spans="1:100" s="121" customFormat="1" x14ac:dyDescent="0.35">
      <c r="A137" s="36" t="s">
        <v>41</v>
      </c>
      <c r="B137" s="63">
        <v>0</v>
      </c>
      <c r="C137" s="63">
        <v>0</v>
      </c>
      <c r="D137" s="63">
        <v>0</v>
      </c>
      <c r="E137" s="63">
        <v>0</v>
      </c>
      <c r="F137" s="63">
        <v>0</v>
      </c>
      <c r="G137" s="63">
        <v>0</v>
      </c>
      <c r="H137" s="63">
        <v>0</v>
      </c>
      <c r="I137" s="63">
        <v>0</v>
      </c>
      <c r="J137" s="63">
        <v>0</v>
      </c>
      <c r="K137" s="63">
        <v>0</v>
      </c>
      <c r="L137" s="63">
        <v>0</v>
      </c>
      <c r="M137" s="63">
        <v>0</v>
      </c>
      <c r="N137" s="63">
        <v>0</v>
      </c>
      <c r="O137" s="63">
        <v>0</v>
      </c>
      <c r="P137" s="63">
        <v>0</v>
      </c>
      <c r="Q137" s="63">
        <v>0</v>
      </c>
      <c r="R137" s="63">
        <v>0</v>
      </c>
      <c r="S137" s="63">
        <v>0</v>
      </c>
      <c r="T137" s="38">
        <v>0</v>
      </c>
      <c r="U137" s="38">
        <v>0</v>
      </c>
      <c r="V137" s="171">
        <v>0</v>
      </c>
      <c r="W137" s="171">
        <v>0</v>
      </c>
      <c r="X137" s="38">
        <v>0</v>
      </c>
      <c r="Y137" s="38">
        <v>0</v>
      </c>
      <c r="Z137" s="34">
        <f t="shared" si="106"/>
        <v>0</v>
      </c>
      <c r="AA137" s="35">
        <f t="shared" si="107"/>
        <v>0</v>
      </c>
      <c r="AB137" s="62">
        <f>+Z137-AA137</f>
        <v>0</v>
      </c>
      <c r="AC137" s="60" t="e">
        <f t="shared" ref="AC137:AC139" si="109">AB137/AA137</f>
        <v>#DIV/0!</v>
      </c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</row>
    <row r="138" spans="1:100" s="121" customFormat="1" x14ac:dyDescent="0.35">
      <c r="A138" s="36" t="s">
        <v>42</v>
      </c>
      <c r="B138" s="63">
        <v>0</v>
      </c>
      <c r="C138" s="63">
        <v>0</v>
      </c>
      <c r="D138" s="63">
        <v>0</v>
      </c>
      <c r="E138" s="63">
        <v>0</v>
      </c>
      <c r="F138" s="63">
        <v>0</v>
      </c>
      <c r="G138" s="63">
        <v>0</v>
      </c>
      <c r="H138" s="63">
        <v>0</v>
      </c>
      <c r="I138" s="63">
        <v>0</v>
      </c>
      <c r="J138" s="63">
        <v>0</v>
      </c>
      <c r="K138" s="63">
        <v>0</v>
      </c>
      <c r="L138" s="63">
        <v>0</v>
      </c>
      <c r="M138" s="63">
        <v>0</v>
      </c>
      <c r="N138" s="63">
        <v>0</v>
      </c>
      <c r="O138" s="63">
        <v>0</v>
      </c>
      <c r="P138" s="63">
        <v>0</v>
      </c>
      <c r="Q138" s="63">
        <v>0</v>
      </c>
      <c r="R138" s="63">
        <v>0</v>
      </c>
      <c r="S138" s="63">
        <v>0</v>
      </c>
      <c r="T138" s="38">
        <v>0</v>
      </c>
      <c r="U138" s="38">
        <v>0</v>
      </c>
      <c r="V138" s="171">
        <v>0</v>
      </c>
      <c r="W138" s="171">
        <v>0</v>
      </c>
      <c r="X138" s="38">
        <v>0</v>
      </c>
      <c r="Y138" s="38">
        <v>0</v>
      </c>
      <c r="Z138" s="34">
        <f t="shared" si="106"/>
        <v>0</v>
      </c>
      <c r="AA138" s="35">
        <f t="shared" si="107"/>
        <v>0</v>
      </c>
      <c r="AB138" s="62">
        <f>+Z138-AA138</f>
        <v>0</v>
      </c>
      <c r="AC138" s="60" t="e">
        <f t="shared" si="109"/>
        <v>#DIV/0!</v>
      </c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</row>
    <row r="139" spans="1:100" s="121" customFormat="1" ht="19.5" thickBot="1" x14ac:dyDescent="0.4">
      <c r="A139" s="41" t="s">
        <v>43</v>
      </c>
      <c r="B139" s="63">
        <v>0</v>
      </c>
      <c r="C139" s="63">
        <v>6</v>
      </c>
      <c r="D139" s="63">
        <v>2</v>
      </c>
      <c r="E139" s="63">
        <v>0</v>
      </c>
      <c r="F139" s="63">
        <v>0</v>
      </c>
      <c r="G139" s="63">
        <v>4</v>
      </c>
      <c r="H139" s="63">
        <v>6</v>
      </c>
      <c r="I139" s="63">
        <v>4</v>
      </c>
      <c r="J139" s="63">
        <v>0</v>
      </c>
      <c r="K139" s="63">
        <v>0</v>
      </c>
      <c r="L139" s="63">
        <v>0</v>
      </c>
      <c r="M139" s="63">
        <v>1</v>
      </c>
      <c r="N139" s="63">
        <v>0</v>
      </c>
      <c r="O139" s="63">
        <v>10</v>
      </c>
      <c r="P139" s="63">
        <v>0</v>
      </c>
      <c r="Q139" s="63">
        <v>0</v>
      </c>
      <c r="R139" s="63">
        <v>0</v>
      </c>
      <c r="S139" s="63">
        <v>7</v>
      </c>
      <c r="T139" s="44">
        <v>2</v>
      </c>
      <c r="U139" s="44">
        <v>0</v>
      </c>
      <c r="V139" s="172">
        <v>0</v>
      </c>
      <c r="W139" s="172">
        <v>2</v>
      </c>
      <c r="X139" s="44">
        <v>28</v>
      </c>
      <c r="Y139" s="44">
        <v>8</v>
      </c>
      <c r="Z139" s="34">
        <f t="shared" si="106"/>
        <v>38</v>
      </c>
      <c r="AA139" s="35">
        <f t="shared" si="107"/>
        <v>42</v>
      </c>
      <c r="AB139" s="62">
        <f>+Z139-AA139</f>
        <v>-4</v>
      </c>
      <c r="AC139" s="60">
        <f t="shared" si="109"/>
        <v>-9.5238095238095233E-2</v>
      </c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</row>
    <row r="140" spans="1:100" s="121" customFormat="1" ht="19.5" thickBot="1" x14ac:dyDescent="0.4">
      <c r="A140" s="315" t="s">
        <v>10</v>
      </c>
      <c r="B140" s="316">
        <f t="shared" ref="B140:V140" si="110">SUM(B133:B139)</f>
        <v>737</v>
      </c>
      <c r="C140" s="316">
        <f>SUM(C133:C139)</f>
        <v>924</v>
      </c>
      <c r="D140" s="316">
        <f t="shared" si="110"/>
        <v>2168</v>
      </c>
      <c r="E140" s="316">
        <f t="shared" si="110"/>
        <v>1468</v>
      </c>
      <c r="F140" s="316">
        <f t="shared" si="110"/>
        <v>1241</v>
      </c>
      <c r="G140" s="316">
        <f t="shared" si="110"/>
        <v>2178</v>
      </c>
      <c r="H140" s="316">
        <f t="shared" si="110"/>
        <v>961</v>
      </c>
      <c r="I140" s="316">
        <f t="shared" si="110"/>
        <v>2386</v>
      </c>
      <c r="J140" s="316">
        <f t="shared" si="110"/>
        <v>1500</v>
      </c>
      <c r="K140" s="316">
        <f t="shared" si="110"/>
        <v>1785</v>
      </c>
      <c r="L140" s="316">
        <f t="shared" si="110"/>
        <v>1273</v>
      </c>
      <c r="M140" s="316">
        <f>SUM(M133:M139)</f>
        <v>1346</v>
      </c>
      <c r="N140" s="316">
        <v>1393</v>
      </c>
      <c r="O140" s="316">
        <f t="shared" si="110"/>
        <v>1499</v>
      </c>
      <c r="P140" s="316">
        <v>2103</v>
      </c>
      <c r="Q140" s="316">
        <f t="shared" si="110"/>
        <v>1188</v>
      </c>
      <c r="R140" s="316">
        <f t="shared" si="110"/>
        <v>1094</v>
      </c>
      <c r="S140" s="316">
        <f t="shared" si="110"/>
        <v>1454</v>
      </c>
      <c r="T140" s="316">
        <f t="shared" si="110"/>
        <v>1639</v>
      </c>
      <c r="U140" s="316">
        <f t="shared" si="110"/>
        <v>1985</v>
      </c>
      <c r="V140" s="316">
        <f t="shared" si="110"/>
        <v>1384</v>
      </c>
      <c r="W140" s="316">
        <f t="shared" ref="W140:X140" si="111">SUM(W133:W139)</f>
        <v>1760</v>
      </c>
      <c r="X140" s="316">
        <f t="shared" si="111"/>
        <v>1145</v>
      </c>
      <c r="Y140" s="316">
        <f>SUM(Y133:Y139)</f>
        <v>1633</v>
      </c>
      <c r="Z140" s="316">
        <f>SUM(Z133:Z139)</f>
        <v>16638</v>
      </c>
      <c r="AA140" s="323">
        <f>SUM(AA133:AA139)</f>
        <v>19606</v>
      </c>
      <c r="AB140" s="324">
        <f>+Z140-AA140</f>
        <v>-2968</v>
      </c>
      <c r="AC140" s="320">
        <f>AB140/AA140</f>
        <v>-0.15138222992961339</v>
      </c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</row>
    <row r="141" spans="1:100" ht="19.5" thickBot="1" x14ac:dyDescent="0.4">
      <c r="A141" s="272" t="s">
        <v>46</v>
      </c>
      <c r="B141" s="273">
        <f>B7+B16+B25+B34+B52+B43+B61+B70+B79+B88+B97+B106+B115+B124+B133</f>
        <v>15084</v>
      </c>
      <c r="C141" s="273">
        <f>C7+C16+C25+C34+C52+C43+C61+C70+C79+C88+C97+C106+C115+C124+C133</f>
        <v>17846</v>
      </c>
      <c r="D141" s="273">
        <f t="shared" ref="D141:Y141" si="112">D7+D16+D25+D34+D52+D43+D61+D70+D79+D88+D97+D106+D115+D124+D133</f>
        <v>17050</v>
      </c>
      <c r="E141" s="273">
        <f t="shared" si="112"/>
        <v>13989</v>
      </c>
      <c r="F141" s="273">
        <f t="shared" si="112"/>
        <v>16309</v>
      </c>
      <c r="G141" s="273">
        <f t="shared" si="112"/>
        <v>17046</v>
      </c>
      <c r="H141" s="273">
        <f t="shared" si="112"/>
        <v>18847</v>
      </c>
      <c r="I141" s="273">
        <f t="shared" si="112"/>
        <v>19455</v>
      </c>
      <c r="J141" s="273">
        <f t="shared" si="112"/>
        <v>19740</v>
      </c>
      <c r="K141" s="273">
        <f t="shared" si="112"/>
        <v>20527</v>
      </c>
      <c r="L141" s="273">
        <f t="shared" si="112"/>
        <v>12303</v>
      </c>
      <c r="M141" s="273">
        <f t="shared" si="112"/>
        <v>19334</v>
      </c>
      <c r="N141" s="273">
        <f t="shared" si="112"/>
        <v>21272</v>
      </c>
      <c r="O141" s="273">
        <f t="shared" si="112"/>
        <v>21217</v>
      </c>
      <c r="P141" s="273">
        <f t="shared" si="112"/>
        <v>21544</v>
      </c>
      <c r="Q141" s="273">
        <f t="shared" si="112"/>
        <v>21407</v>
      </c>
      <c r="R141" s="273">
        <f>R7+R16+R25+R34+R52+R43+R61+R70+R79+R88+R97+R106+R115+R124+R133</f>
        <v>21010</v>
      </c>
      <c r="S141" s="273">
        <f t="shared" si="112"/>
        <v>18004</v>
      </c>
      <c r="T141" s="273">
        <f t="shared" si="112"/>
        <v>17914</v>
      </c>
      <c r="U141" s="273">
        <f t="shared" si="112"/>
        <v>18637</v>
      </c>
      <c r="V141" s="273">
        <f t="shared" si="112"/>
        <v>16048</v>
      </c>
      <c r="W141" s="273">
        <f t="shared" si="112"/>
        <v>17578</v>
      </c>
      <c r="X141" s="273">
        <f t="shared" si="112"/>
        <v>12860</v>
      </c>
      <c r="Y141" s="273">
        <f t="shared" si="112"/>
        <v>16142</v>
      </c>
      <c r="Z141" s="273">
        <f>Z7+Z16+Z25+Z34+Z52+Z43+Z61+Z70+Z79+Z88+Z97+Z106+Z115+Z124+Z133</f>
        <v>209981</v>
      </c>
      <c r="AA141" s="274">
        <f>AA7+AA16+AA25+AA34+AA52+AA43+AA61+AA70+AA79+AA88+AA97+AA106+AA115+AA124+AA133</f>
        <v>221182</v>
      </c>
      <c r="AB141" s="275">
        <f>Z141-AA141</f>
        <v>-11201</v>
      </c>
      <c r="AC141" s="276">
        <f>AB141/AA141</f>
        <v>-5.0641553110108414E-2</v>
      </c>
    </row>
    <row r="142" spans="1:100" s="87" customFormat="1" ht="19.5" thickBot="1" x14ac:dyDescent="0.4">
      <c r="A142" s="277" t="s">
        <v>47</v>
      </c>
      <c r="B142" s="278">
        <f>B9+B18+B27+B36+B54+B45+B63+B72+B81+B90+B99+B108+B117+B126+B135</f>
        <v>4407</v>
      </c>
      <c r="C142" s="278">
        <f t="shared" ref="C142:X142" si="113">C9+C18+C27+C36+C54+C45+C63+C72+C81+C90+C99+C108+C117+C126+C135</f>
        <v>5696</v>
      </c>
      <c r="D142" s="278">
        <f t="shared" si="113"/>
        <v>5444</v>
      </c>
      <c r="E142" s="278">
        <f t="shared" si="113"/>
        <v>5824</v>
      </c>
      <c r="F142" s="278">
        <f t="shared" si="113"/>
        <v>5175</v>
      </c>
      <c r="G142" s="278">
        <f t="shared" si="113"/>
        <v>5674</v>
      </c>
      <c r="H142" s="278">
        <f t="shared" si="113"/>
        <v>5879</v>
      </c>
      <c r="I142" s="278">
        <f t="shared" si="113"/>
        <v>6377</v>
      </c>
      <c r="J142" s="278">
        <f t="shared" si="113"/>
        <v>6322</v>
      </c>
      <c r="K142" s="278">
        <f t="shared" si="113"/>
        <v>4809</v>
      </c>
      <c r="L142" s="278">
        <f t="shared" si="113"/>
        <v>5974</v>
      </c>
      <c r="M142" s="278">
        <f t="shared" si="113"/>
        <v>6077</v>
      </c>
      <c r="N142" s="278">
        <f t="shared" si="113"/>
        <v>5812</v>
      </c>
      <c r="O142" s="278">
        <f t="shared" si="113"/>
        <v>5538</v>
      </c>
      <c r="P142" s="278">
        <f t="shared" si="113"/>
        <v>4989</v>
      </c>
      <c r="Q142" s="278">
        <f t="shared" si="113"/>
        <v>4814</v>
      </c>
      <c r="R142" s="278">
        <f>R9+R18+R27+R36+R54+R45+R63+R72+R81+R90+R99+R108+R117+R126+R135</f>
        <v>4544</v>
      </c>
      <c r="S142" s="278">
        <f t="shared" si="113"/>
        <v>5057</v>
      </c>
      <c r="T142" s="278">
        <f t="shared" si="113"/>
        <v>4629</v>
      </c>
      <c r="U142" s="278">
        <f t="shared" si="113"/>
        <v>6107</v>
      </c>
      <c r="V142" s="278">
        <f t="shared" si="113"/>
        <v>4671</v>
      </c>
      <c r="W142" s="278">
        <f t="shared" si="113"/>
        <v>5055</v>
      </c>
      <c r="X142" s="278">
        <f t="shared" si="113"/>
        <v>5245</v>
      </c>
      <c r="Y142" s="278">
        <f>Y9+Y18+Y27+Y36+Y54+Y45+Y63+Y72+Y81+Y90+Y99+Y108+Y117+Y126+Y135</f>
        <v>5788</v>
      </c>
      <c r="Z142" s="278">
        <f>Z9+Z18+Z27+Z36+Z54+Z45+Z63+Z72+Z81+Z90+Z99+Z108+Z117+Z126+Z135</f>
        <v>63091</v>
      </c>
      <c r="AA142" s="279">
        <f>AA9+AA18+AA27+AA36+AA54+AA45+AA63+AA72+AA81+AA90+AA99+AA108+AA117+AA126+AA135</f>
        <v>66816</v>
      </c>
      <c r="AB142" s="280">
        <f>Z142-AA142</f>
        <v>-3725</v>
      </c>
      <c r="AC142" s="281">
        <f>AB142/AA142</f>
        <v>-5.5750119731800767E-2</v>
      </c>
    </row>
    <row r="143" spans="1:100" s="87" customFormat="1" ht="19.5" thickBot="1" x14ac:dyDescent="0.4">
      <c r="A143" s="325" t="s">
        <v>45</v>
      </c>
      <c r="B143" s="306">
        <f>B14+B23+B32+B41+B59+B50+B68+B77+B86+B95+B104+B113+B122+B131+B140</f>
        <v>30169</v>
      </c>
      <c r="C143" s="306">
        <f>C14+C23+C32+C41+C59+C50+C68+C77+C86+C95+C104+C113+C122+C131+C140</f>
        <v>34786</v>
      </c>
      <c r="D143" s="306">
        <f t="shared" ref="D143:Y143" si="114">D14+D23+D32+D41+D59+D50+D68+D77+D86+D95+D104+D113+D122+D131+D140</f>
        <v>35723</v>
      </c>
      <c r="E143" s="306">
        <f t="shared" si="114"/>
        <v>36419</v>
      </c>
      <c r="F143" s="306">
        <f t="shared" si="114"/>
        <v>36767</v>
      </c>
      <c r="G143" s="306">
        <f t="shared" si="114"/>
        <v>32444</v>
      </c>
      <c r="H143" s="306">
        <f t="shared" si="114"/>
        <v>34030</v>
      </c>
      <c r="I143" s="306">
        <f t="shared" si="114"/>
        <v>38871</v>
      </c>
      <c r="J143" s="306">
        <f t="shared" si="114"/>
        <v>36663</v>
      </c>
      <c r="K143" s="306">
        <f t="shared" si="114"/>
        <v>41643</v>
      </c>
      <c r="L143" s="306">
        <f t="shared" si="114"/>
        <v>30318</v>
      </c>
      <c r="M143" s="306">
        <f t="shared" si="114"/>
        <v>43702</v>
      </c>
      <c r="N143" s="306">
        <f t="shared" si="114"/>
        <v>41829</v>
      </c>
      <c r="O143" s="306">
        <f t="shared" si="114"/>
        <v>42081</v>
      </c>
      <c r="P143" s="306">
        <f t="shared" si="114"/>
        <v>43139</v>
      </c>
      <c r="Q143" s="306">
        <f t="shared" si="114"/>
        <v>45212</v>
      </c>
      <c r="R143" s="306">
        <f t="shared" si="114"/>
        <v>39813</v>
      </c>
      <c r="S143" s="306">
        <f t="shared" si="114"/>
        <v>40979</v>
      </c>
      <c r="T143" s="306">
        <f t="shared" si="114"/>
        <v>40253</v>
      </c>
      <c r="U143" s="306">
        <f t="shared" si="114"/>
        <v>45697</v>
      </c>
      <c r="V143" s="306">
        <f t="shared" si="114"/>
        <v>40495</v>
      </c>
      <c r="W143" s="306">
        <f t="shared" si="114"/>
        <v>35167</v>
      </c>
      <c r="X143" s="306">
        <f t="shared" si="114"/>
        <v>34897</v>
      </c>
      <c r="Y143" s="306">
        <f t="shared" si="114"/>
        <v>33661</v>
      </c>
      <c r="Z143" s="306">
        <f>Z14+Z23+Z32+Z41+Z59+Z50+Z68+Z77+Z86+Z95+Z104+Z113+Z122+Z131+Z140</f>
        <v>444096</v>
      </c>
      <c r="AA143" s="321">
        <f>AA14+AA23+AA32+AA41+AA59+AA50+AA68+AA77+AA86+AA95+AA104+AA113+AA122+AA131+AA140</f>
        <v>470662</v>
      </c>
      <c r="AB143" s="326">
        <f>Z143-AA143</f>
        <v>-26566</v>
      </c>
      <c r="AC143" s="304">
        <f>AB143/AA143</f>
        <v>-5.644390241829593E-2</v>
      </c>
    </row>
    <row r="144" spans="1:100" ht="57" thickBot="1" x14ac:dyDescent="0.25">
      <c r="A144" s="328" t="s">
        <v>69</v>
      </c>
      <c r="B144" s="329">
        <f>+B143-B13-B22-B31-B40-B58-B49-B67-B76-B85-B94-B103-B112-B121-B130-B139</f>
        <v>29195</v>
      </c>
      <c r="C144" s="329">
        <f>+C143-C13-C22-C31-C40-C58-C49-C67-C76-C85-C94-C103-C112-C121-C130-C139</f>
        <v>34269</v>
      </c>
      <c r="D144" s="329">
        <f>+D143-D13-D22-D31-D40-D58-D49-D67-D76-D85-D94-D103-D112-D121-D130-D139</f>
        <v>35450</v>
      </c>
      <c r="E144" s="329">
        <f>+E143-E13-E22-E31-E40-E58-E49-E67-E76-E85-E94-E103-E112-E121-E130-E139</f>
        <v>35760</v>
      </c>
      <c r="F144" s="329">
        <f t="shared" ref="F144:Y144" si="115">+F143-F13-F22-F31-F40-F58-F49-F67-F76-F85-F94-F103-F112-F121-F130-F139</f>
        <v>35911</v>
      </c>
      <c r="G144" s="329">
        <f>+G143-G13-G22-G31-G40-G58-G49-G67-G76-G85-G94-G103-G112-G121-G130-G139</f>
        <v>31353</v>
      </c>
      <c r="H144" s="329">
        <f t="shared" si="115"/>
        <v>33519</v>
      </c>
      <c r="I144" s="329">
        <f>+I143-I13-I22-I31-I40-I58-I49-I67-I76-I85-I94-I103-I112-I121-I130-I139</f>
        <v>38468</v>
      </c>
      <c r="J144" s="329">
        <f>+J143-J13-J22-J31-J40-J58-J49-J67-J76-J85-J94-J103-J112-J121-J130-J139</f>
        <v>35756</v>
      </c>
      <c r="K144" s="329">
        <f t="shared" si="115"/>
        <v>40704</v>
      </c>
      <c r="L144" s="329">
        <f t="shared" si="115"/>
        <v>29701</v>
      </c>
      <c r="M144" s="329">
        <f t="shared" si="115"/>
        <v>43191</v>
      </c>
      <c r="N144" s="329">
        <f t="shared" si="115"/>
        <v>41123</v>
      </c>
      <c r="O144" s="329">
        <f t="shared" si="115"/>
        <v>41324</v>
      </c>
      <c r="P144" s="329">
        <f t="shared" si="115"/>
        <v>42515</v>
      </c>
      <c r="Q144" s="329">
        <f t="shared" si="115"/>
        <v>44165</v>
      </c>
      <c r="R144" s="329">
        <f>+R143-R13-R22-R31-R40-R58-R49-R67-R76-R85-R94-R103-R112-R121-R130-R139</f>
        <v>39082</v>
      </c>
      <c r="S144" s="329">
        <f t="shared" si="115"/>
        <v>40596</v>
      </c>
      <c r="T144" s="329">
        <f>+T143-T13-T22-T31-T40-T58-T49-T67-T76-T85-T94-T103-T112-T121-T130-T139</f>
        <v>39246</v>
      </c>
      <c r="U144" s="329">
        <f t="shared" si="115"/>
        <v>44828</v>
      </c>
      <c r="V144" s="329">
        <f t="shared" si="115"/>
        <v>39556</v>
      </c>
      <c r="W144" s="329">
        <f t="shared" si="115"/>
        <v>35070</v>
      </c>
      <c r="X144" s="329">
        <f t="shared" si="115"/>
        <v>33711</v>
      </c>
      <c r="Y144" s="329">
        <f t="shared" si="115"/>
        <v>32455</v>
      </c>
      <c r="Z144" s="329">
        <f>+Z143-Z13-Z22-Z31-Z40-Z58-Z49-Z67-Z76-Z85-Z94-Z103-Z112-Z121-Z130-Z139</f>
        <v>434765</v>
      </c>
      <c r="AA144" s="330">
        <f>+AA143-AA13-AA22-AA31-AA40-AA58-AA49-AA67-AA76-AA85-AA94-AA103-AA112-AA121-AA130-AA139</f>
        <v>462183</v>
      </c>
      <c r="AB144" s="331">
        <f>Z144-AA144</f>
        <v>-27418</v>
      </c>
      <c r="AC144" s="327">
        <f>AB144/AA144</f>
        <v>-5.9322822345261511E-2</v>
      </c>
    </row>
    <row r="145" spans="1:29" s="74" customFormat="1" x14ac:dyDescent="0.35">
      <c r="A145" s="76"/>
      <c r="B145" s="66"/>
      <c r="L145" s="145"/>
      <c r="Z145" s="77"/>
      <c r="AA145" s="77"/>
      <c r="AB145" s="77"/>
      <c r="AC145" s="75"/>
    </row>
    <row r="146" spans="1:29" s="74" customFormat="1" x14ac:dyDescent="0.2">
      <c r="B146" s="406"/>
      <c r="C146" s="406"/>
      <c r="D146" s="406"/>
      <c r="E146" s="406"/>
      <c r="F146" s="78"/>
      <c r="H146" s="78"/>
      <c r="J146" s="78"/>
      <c r="L146" s="78"/>
      <c r="N146" s="78"/>
      <c r="Z146" s="77"/>
      <c r="AA146" s="77"/>
      <c r="AB146" s="77"/>
    </row>
    <row r="147" spans="1:29" ht="15.75" customHeight="1" x14ac:dyDescent="0.35">
      <c r="A147" s="45" t="s">
        <v>51</v>
      </c>
      <c r="B147" s="344" t="s">
        <v>110</v>
      </c>
      <c r="C147" s="345" t="s">
        <v>87</v>
      </c>
      <c r="D147" s="341" t="s">
        <v>111</v>
      </c>
      <c r="E147" s="339" t="s">
        <v>86</v>
      </c>
      <c r="F147" s="74"/>
      <c r="G147" s="74"/>
      <c r="H147" s="74"/>
      <c r="I147" s="74"/>
      <c r="J147" s="74"/>
      <c r="K147" s="74"/>
      <c r="L147" s="145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7"/>
      <c r="AA147" s="74"/>
      <c r="AB147" s="74"/>
      <c r="AC147" s="74"/>
    </row>
    <row r="148" spans="1:29" x14ac:dyDescent="0.35">
      <c r="A148" s="74" t="s">
        <v>1</v>
      </c>
      <c r="B148" s="67">
        <f>B141</f>
        <v>15084</v>
      </c>
      <c r="C148" s="77">
        <f>C141</f>
        <v>17846</v>
      </c>
      <c r="D148" s="77">
        <f>+B142</f>
        <v>4407</v>
      </c>
      <c r="E148" s="77">
        <f>+C142</f>
        <v>5696</v>
      </c>
      <c r="F148" s="74"/>
      <c r="G148" s="74"/>
      <c r="H148" s="74"/>
      <c r="I148" s="74"/>
      <c r="J148" s="74"/>
      <c r="K148" s="74"/>
      <c r="L148" s="145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</row>
    <row r="149" spans="1:29" x14ac:dyDescent="0.35">
      <c r="A149" s="74" t="s">
        <v>2</v>
      </c>
      <c r="B149" s="67">
        <f>D141</f>
        <v>17050</v>
      </c>
      <c r="C149" s="77">
        <f>E141</f>
        <v>13989</v>
      </c>
      <c r="D149" s="77">
        <f>+D142</f>
        <v>5444</v>
      </c>
      <c r="E149" s="77">
        <f>+E142</f>
        <v>5824</v>
      </c>
      <c r="F149" s="74"/>
      <c r="G149" s="74"/>
      <c r="H149" s="74"/>
      <c r="I149" s="74"/>
      <c r="J149" s="74"/>
      <c r="K149" s="74"/>
      <c r="L149" s="145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</row>
    <row r="150" spans="1:29" s="74" customFormat="1" x14ac:dyDescent="0.35">
      <c r="A150" s="74" t="s">
        <v>3</v>
      </c>
      <c r="B150" s="67">
        <f>F141</f>
        <v>16309</v>
      </c>
      <c r="C150" s="77">
        <f>G141</f>
        <v>17046</v>
      </c>
      <c r="D150" s="77">
        <f>+F142</f>
        <v>5175</v>
      </c>
      <c r="E150" s="77">
        <f>+G142</f>
        <v>5674</v>
      </c>
      <c r="L150" s="145"/>
      <c r="M150" s="77"/>
    </row>
    <row r="151" spans="1:29" s="74" customFormat="1" x14ac:dyDescent="0.35">
      <c r="A151" s="74" t="s">
        <v>4</v>
      </c>
      <c r="B151" s="67">
        <f>H141</f>
        <v>18847</v>
      </c>
      <c r="C151" s="77">
        <f>I141</f>
        <v>19455</v>
      </c>
      <c r="D151" s="77">
        <f>+H142</f>
        <v>5879</v>
      </c>
      <c r="E151" s="77">
        <f>+I142</f>
        <v>6377</v>
      </c>
      <c r="F151" s="77"/>
      <c r="L151" s="145"/>
    </row>
    <row r="152" spans="1:29" s="74" customFormat="1" x14ac:dyDescent="0.35">
      <c r="A152" s="74" t="s">
        <v>24</v>
      </c>
      <c r="B152" s="67">
        <f>J141</f>
        <v>19740</v>
      </c>
      <c r="C152" s="77">
        <f>K141</f>
        <v>20527</v>
      </c>
      <c r="D152" s="77">
        <f>+J142</f>
        <v>6322</v>
      </c>
      <c r="E152" s="77">
        <f>+K142</f>
        <v>4809</v>
      </c>
      <c r="F152" s="77"/>
      <c r="L152" s="145"/>
    </row>
    <row r="153" spans="1:29" s="74" customFormat="1" x14ac:dyDescent="0.35">
      <c r="A153" s="74" t="s">
        <v>6</v>
      </c>
      <c r="B153" s="67">
        <f>L141</f>
        <v>12303</v>
      </c>
      <c r="C153" s="77">
        <f>M141</f>
        <v>19334</v>
      </c>
      <c r="D153" s="77">
        <f>+L142</f>
        <v>5974</v>
      </c>
      <c r="E153" s="77">
        <f>+M142</f>
        <v>6077</v>
      </c>
      <c r="F153" s="77"/>
      <c r="I153" s="74" t="s">
        <v>53</v>
      </c>
      <c r="L153" s="145"/>
    </row>
    <row r="154" spans="1:29" s="74" customFormat="1" x14ac:dyDescent="0.35">
      <c r="A154" s="74" t="s">
        <v>7</v>
      </c>
      <c r="B154" s="67">
        <f>N141</f>
        <v>21272</v>
      </c>
      <c r="C154" s="77">
        <f>O141</f>
        <v>21217</v>
      </c>
      <c r="D154" s="77">
        <f>+N142</f>
        <v>5812</v>
      </c>
      <c r="E154" s="77">
        <f>+O142</f>
        <v>5538</v>
      </c>
      <c r="F154" s="77"/>
      <c r="L154" s="145"/>
    </row>
    <row r="155" spans="1:29" s="74" customFormat="1" x14ac:dyDescent="0.35">
      <c r="A155" s="74" t="s">
        <v>8</v>
      </c>
      <c r="B155" s="67">
        <f>P141</f>
        <v>21544</v>
      </c>
      <c r="C155" s="77">
        <f>Q141</f>
        <v>21407</v>
      </c>
      <c r="D155" s="77">
        <f>+P142</f>
        <v>4989</v>
      </c>
      <c r="E155" s="77">
        <f>+Q142</f>
        <v>4814</v>
      </c>
      <c r="F155" s="77"/>
      <c r="L155" s="145"/>
    </row>
    <row r="156" spans="1:29" s="74" customFormat="1" x14ac:dyDescent="0.35">
      <c r="A156" s="74" t="s">
        <v>9</v>
      </c>
      <c r="B156" s="67">
        <f>R141</f>
        <v>21010</v>
      </c>
      <c r="C156" s="77">
        <f>S141</f>
        <v>18004</v>
      </c>
      <c r="D156" s="77">
        <f>+R142</f>
        <v>4544</v>
      </c>
      <c r="E156" s="77">
        <f>+S142</f>
        <v>5057</v>
      </c>
      <c r="F156" s="77"/>
      <c r="L156" s="145"/>
    </row>
    <row r="157" spans="1:29" s="74" customFormat="1" x14ac:dyDescent="0.35">
      <c r="A157" s="74" t="s">
        <v>30</v>
      </c>
      <c r="B157" s="67">
        <f>T141</f>
        <v>17914</v>
      </c>
      <c r="C157" s="77">
        <f>U141</f>
        <v>18637</v>
      </c>
      <c r="D157" s="77">
        <f>+T142</f>
        <v>4629</v>
      </c>
      <c r="E157" s="77">
        <f>+U142</f>
        <v>6107</v>
      </c>
      <c r="F157" s="77"/>
      <c r="L157" s="145"/>
    </row>
    <row r="158" spans="1:29" s="74" customFormat="1" x14ac:dyDescent="0.35">
      <c r="A158" s="74" t="s">
        <v>31</v>
      </c>
      <c r="B158" s="67">
        <f>V141</f>
        <v>16048</v>
      </c>
      <c r="C158" s="77">
        <f>W141</f>
        <v>17578</v>
      </c>
      <c r="D158" s="77">
        <f>+V142</f>
        <v>4671</v>
      </c>
      <c r="E158" s="77">
        <f>+W142</f>
        <v>5055</v>
      </c>
      <c r="L158" s="145"/>
    </row>
    <row r="159" spans="1:29" s="74" customFormat="1" x14ac:dyDescent="0.35">
      <c r="A159" s="74" t="s">
        <v>32</v>
      </c>
      <c r="B159" s="67">
        <f>+X141</f>
        <v>12860</v>
      </c>
      <c r="C159" s="77">
        <f>+Y141</f>
        <v>16142</v>
      </c>
      <c r="D159" s="77">
        <f>+X142</f>
        <v>5245</v>
      </c>
      <c r="E159" s="77">
        <f>+Y142</f>
        <v>5788</v>
      </c>
      <c r="L159" s="145"/>
    </row>
    <row r="160" spans="1:29" x14ac:dyDescent="0.35">
      <c r="A160" s="46" t="s">
        <v>10</v>
      </c>
      <c r="B160" s="343">
        <f>SUM(B148:B159)</f>
        <v>209981</v>
      </c>
      <c r="C160" s="346">
        <f>SUM(C148:C157)</f>
        <v>187462</v>
      </c>
      <c r="D160" s="342">
        <f>SUM(D148:D159)</f>
        <v>63091</v>
      </c>
      <c r="E160" s="340">
        <f>SUM(E148:E157)</f>
        <v>55973</v>
      </c>
      <c r="F160" s="79"/>
      <c r="G160" s="74"/>
      <c r="H160" s="74"/>
      <c r="I160" s="74"/>
      <c r="J160" s="74"/>
      <c r="K160" s="74"/>
      <c r="L160" s="145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</row>
    <row r="161" spans="1:100" s="74" customFormat="1" x14ac:dyDescent="0.35">
      <c r="B161" s="66"/>
      <c r="L161" s="145"/>
    </row>
    <row r="162" spans="1:100" s="74" customFormat="1" x14ac:dyDescent="0.35">
      <c r="B162" s="66"/>
      <c r="L162" s="145"/>
    </row>
    <row r="163" spans="1:100" s="74" customFormat="1" x14ac:dyDescent="0.35">
      <c r="B163" s="66"/>
      <c r="L163" s="145"/>
    </row>
    <row r="164" spans="1:100" x14ac:dyDescent="0.35">
      <c r="A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</row>
    <row r="165" spans="1:100" x14ac:dyDescent="0.35">
      <c r="A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  <c r="CU165" s="33"/>
      <c r="CV165" s="33"/>
    </row>
    <row r="166" spans="1:100" x14ac:dyDescent="0.35">
      <c r="A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  <c r="CU166" s="33"/>
      <c r="CV166" s="33"/>
    </row>
    <row r="167" spans="1:100" x14ac:dyDescent="0.35">
      <c r="A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  <c r="CH167" s="33"/>
      <c r="CI167" s="33"/>
      <c r="CJ167" s="33"/>
      <c r="CK167" s="33"/>
      <c r="CL167" s="33"/>
      <c r="CM167" s="33"/>
      <c r="CN167" s="33"/>
      <c r="CO167" s="33"/>
      <c r="CP167" s="33"/>
      <c r="CQ167" s="33"/>
      <c r="CR167" s="33"/>
      <c r="CS167" s="33"/>
      <c r="CT167" s="33"/>
      <c r="CU167" s="33"/>
      <c r="CV167" s="33"/>
    </row>
    <row r="168" spans="1:100" x14ac:dyDescent="0.35">
      <c r="A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  <c r="CT168" s="33"/>
      <c r="CU168" s="33"/>
      <c r="CV168" s="33"/>
    </row>
    <row r="169" spans="1:100" x14ac:dyDescent="0.35">
      <c r="A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  <c r="CU169" s="33"/>
      <c r="CV169" s="33"/>
    </row>
    <row r="170" spans="1:100" x14ac:dyDescent="0.35">
      <c r="A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  <c r="CH170" s="33"/>
      <c r="CI170" s="33"/>
      <c r="CJ170" s="33"/>
      <c r="CK170" s="33"/>
      <c r="CL170" s="33"/>
      <c r="CM170" s="33"/>
      <c r="CN170" s="33"/>
      <c r="CO170" s="33"/>
      <c r="CP170" s="33"/>
      <c r="CQ170" s="33"/>
      <c r="CR170" s="33"/>
      <c r="CS170" s="33"/>
      <c r="CT170" s="33"/>
      <c r="CU170" s="33"/>
      <c r="CV170" s="33"/>
    </row>
    <row r="171" spans="1:100" x14ac:dyDescent="0.35">
      <c r="A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  <c r="CU171" s="33"/>
      <c r="CV171" s="33"/>
    </row>
    <row r="172" spans="1:100" x14ac:dyDescent="0.35">
      <c r="A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3"/>
      <c r="CO172" s="33"/>
      <c r="CP172" s="33"/>
      <c r="CQ172" s="33"/>
      <c r="CR172" s="33"/>
      <c r="CS172" s="33"/>
      <c r="CT172" s="33"/>
      <c r="CU172" s="33"/>
      <c r="CV172" s="33"/>
    </row>
    <row r="173" spans="1:100" x14ac:dyDescent="0.35">
      <c r="A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  <c r="CH173" s="33"/>
      <c r="CI173" s="33"/>
      <c r="CJ173" s="33"/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  <c r="CU173" s="33"/>
      <c r="CV173" s="33"/>
    </row>
    <row r="174" spans="1:100" x14ac:dyDescent="0.35">
      <c r="A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  <c r="CU174" s="33"/>
      <c r="CV174" s="33"/>
    </row>
    <row r="175" spans="1:100" x14ac:dyDescent="0.35">
      <c r="A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  <c r="CH175" s="33"/>
      <c r="CI175" s="33"/>
      <c r="CJ175" s="33"/>
      <c r="CK175" s="33"/>
      <c r="CL175" s="33"/>
      <c r="CM175" s="33"/>
      <c r="CN175" s="33"/>
      <c r="CO175" s="33"/>
      <c r="CP175" s="33"/>
      <c r="CQ175" s="33"/>
      <c r="CR175" s="33"/>
      <c r="CS175" s="33"/>
      <c r="CT175" s="33"/>
      <c r="CU175" s="33"/>
      <c r="CV175" s="33"/>
    </row>
    <row r="176" spans="1:100" x14ac:dyDescent="0.35">
      <c r="A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BX176" s="33"/>
      <c r="BY176" s="33"/>
      <c r="BZ176" s="33"/>
      <c r="CA176" s="33"/>
      <c r="CB176" s="33"/>
      <c r="CC176" s="33"/>
      <c r="CD176" s="33"/>
      <c r="CE176" s="33"/>
      <c r="CF176" s="33"/>
      <c r="CG176" s="33"/>
      <c r="CH176" s="33"/>
      <c r="CI176" s="33"/>
      <c r="CJ176" s="33"/>
      <c r="CK176" s="33"/>
      <c r="CL176" s="33"/>
      <c r="CM176" s="33"/>
      <c r="CN176" s="33"/>
      <c r="CO176" s="33"/>
      <c r="CP176" s="33"/>
      <c r="CQ176" s="33"/>
      <c r="CR176" s="33"/>
      <c r="CS176" s="33"/>
      <c r="CT176" s="33"/>
      <c r="CU176" s="33"/>
      <c r="CV176" s="33"/>
    </row>
    <row r="177" spans="1:100" x14ac:dyDescent="0.35">
      <c r="A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  <c r="CH177" s="33"/>
      <c r="CI177" s="33"/>
      <c r="CJ177" s="33"/>
      <c r="CK177" s="33"/>
      <c r="CL177" s="33"/>
      <c r="CM177" s="33"/>
      <c r="CN177" s="33"/>
      <c r="CO177" s="33"/>
      <c r="CP177" s="33"/>
      <c r="CQ177" s="33"/>
      <c r="CR177" s="33"/>
      <c r="CS177" s="33"/>
      <c r="CT177" s="33"/>
      <c r="CU177" s="33"/>
      <c r="CV177" s="33"/>
    </row>
    <row r="178" spans="1:100" x14ac:dyDescent="0.35">
      <c r="A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  <c r="CH178" s="33"/>
      <c r="CI178" s="33"/>
      <c r="CJ178" s="33"/>
      <c r="CK178" s="33"/>
      <c r="CL178" s="33"/>
      <c r="CM178" s="33"/>
      <c r="CN178" s="33"/>
      <c r="CO178" s="33"/>
      <c r="CP178" s="33"/>
      <c r="CQ178" s="33"/>
      <c r="CR178" s="33"/>
      <c r="CS178" s="33"/>
      <c r="CT178" s="33"/>
      <c r="CU178" s="33"/>
      <c r="CV178" s="33"/>
    </row>
    <row r="179" spans="1:100" x14ac:dyDescent="0.35">
      <c r="A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  <c r="CH179" s="33"/>
      <c r="CI179" s="33"/>
      <c r="CJ179" s="33"/>
      <c r="CK179" s="33"/>
      <c r="CL179" s="33"/>
      <c r="CM179" s="33"/>
      <c r="CN179" s="33"/>
      <c r="CO179" s="33"/>
      <c r="CP179" s="33"/>
      <c r="CQ179" s="33"/>
      <c r="CR179" s="33"/>
      <c r="CS179" s="33"/>
      <c r="CT179" s="33"/>
      <c r="CU179" s="33"/>
      <c r="CV179" s="33"/>
    </row>
    <row r="180" spans="1:100" x14ac:dyDescent="0.35">
      <c r="A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  <c r="CH180" s="33"/>
      <c r="CI180" s="33"/>
      <c r="CJ180" s="33"/>
      <c r="CK180" s="33"/>
      <c r="CL180" s="33"/>
      <c r="CM180" s="33"/>
      <c r="CN180" s="33"/>
      <c r="CO180" s="33"/>
      <c r="CP180" s="33"/>
      <c r="CQ180" s="33"/>
      <c r="CR180" s="33"/>
      <c r="CS180" s="33"/>
      <c r="CT180" s="33"/>
      <c r="CU180" s="33"/>
      <c r="CV180" s="33"/>
    </row>
    <row r="181" spans="1:100" x14ac:dyDescent="0.35">
      <c r="A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  <c r="CH181" s="33"/>
      <c r="CI181" s="33"/>
      <c r="CJ181" s="33"/>
      <c r="CK181" s="33"/>
      <c r="CL181" s="33"/>
      <c r="CM181" s="33"/>
      <c r="CN181" s="33"/>
      <c r="CO181" s="33"/>
      <c r="CP181" s="33"/>
      <c r="CQ181" s="33"/>
      <c r="CR181" s="33"/>
      <c r="CS181" s="33"/>
      <c r="CT181" s="33"/>
      <c r="CU181" s="33"/>
      <c r="CV181" s="33"/>
    </row>
    <row r="182" spans="1:100" x14ac:dyDescent="0.35">
      <c r="A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  <c r="CH182" s="33"/>
      <c r="CI182" s="33"/>
      <c r="CJ182" s="33"/>
      <c r="CK182" s="33"/>
      <c r="CL182" s="33"/>
      <c r="CM182" s="33"/>
      <c r="CN182" s="33"/>
      <c r="CO182" s="33"/>
      <c r="CP182" s="33"/>
      <c r="CQ182" s="33"/>
      <c r="CR182" s="33"/>
      <c r="CS182" s="33"/>
      <c r="CT182" s="33"/>
      <c r="CU182" s="33"/>
      <c r="CV182" s="33"/>
    </row>
    <row r="183" spans="1:100" x14ac:dyDescent="0.35">
      <c r="A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BX183" s="33"/>
      <c r="BY183" s="33"/>
      <c r="BZ183" s="33"/>
      <c r="CA183" s="33"/>
      <c r="CB183" s="33"/>
      <c r="CC183" s="33"/>
      <c r="CD183" s="33"/>
      <c r="CE183" s="33"/>
      <c r="CF183" s="33"/>
      <c r="CG183" s="33"/>
      <c r="CH183" s="33"/>
      <c r="CI183" s="33"/>
      <c r="CJ183" s="33"/>
      <c r="CK183" s="33"/>
      <c r="CL183" s="33"/>
      <c r="CM183" s="33"/>
      <c r="CN183" s="33"/>
      <c r="CO183" s="33"/>
      <c r="CP183" s="33"/>
      <c r="CQ183" s="33"/>
      <c r="CR183" s="33"/>
      <c r="CS183" s="33"/>
      <c r="CT183" s="33"/>
      <c r="CU183" s="33"/>
      <c r="CV183" s="33"/>
    </row>
    <row r="184" spans="1:100" x14ac:dyDescent="0.35">
      <c r="A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  <c r="CH184" s="33"/>
      <c r="CI184" s="33"/>
      <c r="CJ184" s="33"/>
      <c r="CK184" s="33"/>
      <c r="CL184" s="33"/>
      <c r="CM184" s="33"/>
      <c r="CN184" s="33"/>
      <c r="CO184" s="33"/>
      <c r="CP184" s="33"/>
      <c r="CQ184" s="33"/>
      <c r="CR184" s="33"/>
      <c r="CS184" s="33"/>
      <c r="CT184" s="33"/>
      <c r="CU184" s="33"/>
      <c r="CV184" s="33"/>
    </row>
    <row r="185" spans="1:100" x14ac:dyDescent="0.35">
      <c r="A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  <c r="CH185" s="33"/>
      <c r="CI185" s="33"/>
      <c r="CJ185" s="33"/>
      <c r="CK185" s="33"/>
      <c r="CL185" s="33"/>
      <c r="CM185" s="33"/>
      <c r="CN185" s="33"/>
      <c r="CO185" s="33"/>
      <c r="CP185" s="33"/>
      <c r="CQ185" s="33"/>
      <c r="CR185" s="33"/>
      <c r="CS185" s="33"/>
      <c r="CT185" s="33"/>
      <c r="CU185" s="33"/>
      <c r="CV185" s="33"/>
    </row>
    <row r="186" spans="1:100" x14ac:dyDescent="0.35">
      <c r="A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  <c r="CH186" s="33"/>
      <c r="CI186" s="33"/>
      <c r="CJ186" s="33"/>
      <c r="CK186" s="33"/>
      <c r="CL186" s="33"/>
      <c r="CM186" s="33"/>
      <c r="CN186" s="33"/>
      <c r="CO186" s="33"/>
      <c r="CP186" s="33"/>
      <c r="CQ186" s="33"/>
      <c r="CR186" s="33"/>
      <c r="CS186" s="33"/>
      <c r="CT186" s="33"/>
      <c r="CU186" s="33"/>
      <c r="CV186" s="33"/>
    </row>
    <row r="187" spans="1:100" x14ac:dyDescent="0.35">
      <c r="A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  <c r="CH187" s="33"/>
      <c r="CI187" s="33"/>
      <c r="CJ187" s="33"/>
      <c r="CK187" s="33"/>
      <c r="CL187" s="33"/>
      <c r="CM187" s="33"/>
      <c r="CN187" s="33"/>
      <c r="CO187" s="33"/>
      <c r="CP187" s="33"/>
      <c r="CQ187" s="33"/>
      <c r="CR187" s="33"/>
      <c r="CS187" s="33"/>
      <c r="CT187" s="33"/>
      <c r="CU187" s="33"/>
      <c r="CV187" s="33"/>
    </row>
    <row r="188" spans="1:100" x14ac:dyDescent="0.35">
      <c r="A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  <c r="CH188" s="33"/>
      <c r="CI188" s="33"/>
      <c r="CJ188" s="33"/>
      <c r="CK188" s="33"/>
      <c r="CL188" s="33"/>
      <c r="CM188" s="33"/>
      <c r="CN188" s="33"/>
      <c r="CO188" s="33"/>
      <c r="CP188" s="33"/>
      <c r="CQ188" s="33"/>
      <c r="CR188" s="33"/>
      <c r="CS188" s="33"/>
      <c r="CT188" s="33"/>
      <c r="CU188" s="33"/>
      <c r="CV188" s="33"/>
    </row>
    <row r="189" spans="1:100" x14ac:dyDescent="0.35">
      <c r="A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  <c r="CH189" s="33"/>
      <c r="CI189" s="33"/>
      <c r="CJ189" s="33"/>
      <c r="CK189" s="33"/>
      <c r="CL189" s="33"/>
      <c r="CM189" s="33"/>
      <c r="CN189" s="33"/>
      <c r="CO189" s="33"/>
      <c r="CP189" s="33"/>
      <c r="CQ189" s="33"/>
      <c r="CR189" s="33"/>
      <c r="CS189" s="33"/>
      <c r="CT189" s="33"/>
      <c r="CU189" s="33"/>
      <c r="CV189" s="33"/>
    </row>
    <row r="190" spans="1:100" x14ac:dyDescent="0.35">
      <c r="A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BX190" s="33"/>
      <c r="BY190" s="33"/>
      <c r="BZ190" s="33"/>
      <c r="CA190" s="33"/>
      <c r="CB190" s="33"/>
      <c r="CC190" s="33"/>
      <c r="CD190" s="33"/>
      <c r="CE190" s="33"/>
      <c r="CF190" s="33"/>
      <c r="CG190" s="33"/>
      <c r="CH190" s="33"/>
      <c r="CI190" s="33"/>
      <c r="CJ190" s="33"/>
      <c r="CK190" s="33"/>
      <c r="CL190" s="33"/>
      <c r="CM190" s="33"/>
      <c r="CN190" s="33"/>
      <c r="CO190" s="33"/>
      <c r="CP190" s="33"/>
      <c r="CQ190" s="33"/>
      <c r="CR190" s="33"/>
      <c r="CS190" s="33"/>
      <c r="CT190" s="33"/>
      <c r="CU190" s="33"/>
      <c r="CV190" s="33"/>
    </row>
    <row r="191" spans="1:100" x14ac:dyDescent="0.35">
      <c r="A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  <c r="CH191" s="33"/>
      <c r="CI191" s="33"/>
      <c r="CJ191" s="33"/>
      <c r="CK191" s="33"/>
      <c r="CL191" s="33"/>
      <c r="CM191" s="33"/>
      <c r="CN191" s="33"/>
      <c r="CO191" s="33"/>
      <c r="CP191" s="33"/>
      <c r="CQ191" s="33"/>
      <c r="CR191" s="33"/>
      <c r="CS191" s="33"/>
      <c r="CT191" s="33"/>
      <c r="CU191" s="33"/>
      <c r="CV191" s="33"/>
    </row>
    <row r="192" spans="1:100" x14ac:dyDescent="0.35">
      <c r="A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BX192" s="33"/>
      <c r="BY192" s="33"/>
      <c r="BZ192" s="33"/>
      <c r="CA192" s="33"/>
      <c r="CB192" s="33"/>
      <c r="CC192" s="33"/>
      <c r="CD192" s="33"/>
      <c r="CE192" s="33"/>
      <c r="CF192" s="33"/>
      <c r="CG192" s="33"/>
      <c r="CH192" s="33"/>
      <c r="CI192" s="33"/>
      <c r="CJ192" s="33"/>
      <c r="CK192" s="33"/>
      <c r="CL192" s="33"/>
      <c r="CM192" s="33"/>
      <c r="CN192" s="33"/>
      <c r="CO192" s="33"/>
      <c r="CP192" s="33"/>
      <c r="CQ192" s="33"/>
      <c r="CR192" s="33"/>
      <c r="CS192" s="33"/>
      <c r="CT192" s="33"/>
      <c r="CU192" s="33"/>
      <c r="CV192" s="33"/>
    </row>
    <row r="193" spans="1:100" x14ac:dyDescent="0.35">
      <c r="A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BX193" s="33"/>
      <c r="BY193" s="33"/>
      <c r="BZ193" s="33"/>
      <c r="CA193" s="33"/>
      <c r="CB193" s="33"/>
      <c r="CC193" s="33"/>
      <c r="CD193" s="33"/>
      <c r="CE193" s="33"/>
      <c r="CF193" s="33"/>
      <c r="CG193" s="33"/>
      <c r="CH193" s="33"/>
      <c r="CI193" s="33"/>
      <c r="CJ193" s="33"/>
      <c r="CK193" s="33"/>
      <c r="CL193" s="33"/>
      <c r="CM193" s="33"/>
      <c r="CN193" s="33"/>
      <c r="CO193" s="33"/>
      <c r="CP193" s="33"/>
      <c r="CQ193" s="33"/>
      <c r="CR193" s="33"/>
      <c r="CS193" s="33"/>
      <c r="CT193" s="33"/>
      <c r="CU193" s="33"/>
      <c r="CV193" s="33"/>
    </row>
    <row r="194" spans="1:100" x14ac:dyDescent="0.35">
      <c r="A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  <c r="CH194" s="33"/>
      <c r="CI194" s="33"/>
      <c r="CJ194" s="33"/>
      <c r="CK194" s="33"/>
      <c r="CL194" s="33"/>
      <c r="CM194" s="33"/>
      <c r="CN194" s="33"/>
      <c r="CO194" s="33"/>
      <c r="CP194" s="33"/>
      <c r="CQ194" s="33"/>
      <c r="CR194" s="33"/>
      <c r="CS194" s="33"/>
      <c r="CT194" s="33"/>
      <c r="CU194" s="33"/>
      <c r="CV194" s="33"/>
    </row>
    <row r="195" spans="1:100" x14ac:dyDescent="0.35">
      <c r="A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  <c r="CR195" s="33"/>
      <c r="CS195" s="33"/>
      <c r="CT195" s="33"/>
      <c r="CU195" s="33"/>
      <c r="CV195" s="33"/>
    </row>
    <row r="196" spans="1:100" x14ac:dyDescent="0.35">
      <c r="A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  <c r="CT196" s="33"/>
      <c r="CU196" s="33"/>
      <c r="CV196" s="33"/>
    </row>
    <row r="197" spans="1:100" x14ac:dyDescent="0.35">
      <c r="A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  <c r="CR197" s="33"/>
      <c r="CS197" s="33"/>
      <c r="CT197" s="33"/>
      <c r="CU197" s="33"/>
      <c r="CV197" s="33"/>
    </row>
    <row r="198" spans="1:100" x14ac:dyDescent="0.35">
      <c r="A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BX198" s="33"/>
      <c r="BY198" s="33"/>
      <c r="BZ198" s="33"/>
      <c r="CA198" s="33"/>
      <c r="CB198" s="33"/>
      <c r="CC198" s="33"/>
      <c r="CD198" s="33"/>
      <c r="CE198" s="33"/>
      <c r="CF198" s="33"/>
      <c r="CG198" s="33"/>
      <c r="CH198" s="33"/>
      <c r="CI198" s="33"/>
      <c r="CJ198" s="33"/>
      <c r="CK198" s="33"/>
      <c r="CL198" s="33"/>
      <c r="CM198" s="33"/>
      <c r="CN198" s="33"/>
      <c r="CO198" s="33"/>
      <c r="CP198" s="33"/>
      <c r="CQ198" s="33"/>
      <c r="CR198" s="33"/>
      <c r="CS198" s="33"/>
      <c r="CT198" s="33"/>
      <c r="CU198" s="33"/>
      <c r="CV198" s="33"/>
    </row>
    <row r="199" spans="1:100" x14ac:dyDescent="0.35">
      <c r="A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BX199" s="33"/>
      <c r="BY199" s="33"/>
      <c r="BZ199" s="33"/>
      <c r="CA199" s="33"/>
      <c r="CB199" s="33"/>
      <c r="CC199" s="33"/>
      <c r="CD199" s="33"/>
      <c r="CE199" s="33"/>
      <c r="CF199" s="33"/>
      <c r="CG199" s="33"/>
      <c r="CH199" s="33"/>
      <c r="CI199" s="33"/>
      <c r="CJ199" s="33"/>
      <c r="CK199" s="33"/>
      <c r="CL199" s="33"/>
      <c r="CM199" s="33"/>
      <c r="CN199" s="33"/>
      <c r="CO199" s="33"/>
      <c r="CP199" s="33"/>
      <c r="CQ199" s="33"/>
      <c r="CR199" s="33"/>
      <c r="CS199" s="33"/>
      <c r="CT199" s="33"/>
      <c r="CU199" s="33"/>
      <c r="CV199" s="33"/>
    </row>
    <row r="200" spans="1:100" s="74" customFormat="1" x14ac:dyDescent="0.35">
      <c r="B200" s="66"/>
      <c r="L200" s="145"/>
    </row>
    <row r="201" spans="1:100" s="74" customFormat="1" x14ac:dyDescent="0.35">
      <c r="B201" s="66"/>
      <c r="L201" s="145"/>
    </row>
    <row r="202" spans="1:100" s="74" customFormat="1" x14ac:dyDescent="0.35">
      <c r="B202" s="66"/>
      <c r="L202" s="145"/>
    </row>
    <row r="203" spans="1:100" s="74" customFormat="1" x14ac:dyDescent="0.35">
      <c r="B203" s="66"/>
      <c r="L203" s="145"/>
    </row>
    <row r="204" spans="1:100" s="74" customFormat="1" x14ac:dyDescent="0.35">
      <c r="B204" s="66"/>
      <c r="L204" s="145"/>
    </row>
    <row r="205" spans="1:100" s="74" customFormat="1" x14ac:dyDescent="0.35">
      <c r="B205" s="66"/>
      <c r="L205" s="145"/>
    </row>
    <row r="206" spans="1:100" s="74" customFormat="1" x14ac:dyDescent="0.35">
      <c r="B206" s="66"/>
      <c r="L206" s="145"/>
    </row>
    <row r="207" spans="1:100" s="74" customFormat="1" x14ac:dyDescent="0.35">
      <c r="B207" s="66"/>
      <c r="L207" s="145"/>
    </row>
    <row r="208" spans="1:100" s="74" customFormat="1" x14ac:dyDescent="0.35">
      <c r="B208" s="66"/>
      <c r="L208" s="145"/>
    </row>
    <row r="209" spans="2:12" s="74" customFormat="1" x14ac:dyDescent="0.35">
      <c r="B209" s="66"/>
      <c r="L209" s="145"/>
    </row>
    <row r="210" spans="2:12" s="74" customFormat="1" x14ac:dyDescent="0.35">
      <c r="B210" s="66"/>
      <c r="L210" s="145"/>
    </row>
    <row r="211" spans="2:12" s="74" customFormat="1" x14ac:dyDescent="0.35">
      <c r="B211" s="66"/>
      <c r="L211" s="145"/>
    </row>
    <row r="212" spans="2:12" s="74" customFormat="1" x14ac:dyDescent="0.35">
      <c r="B212" s="66"/>
      <c r="L212" s="145"/>
    </row>
    <row r="213" spans="2:12" s="74" customFormat="1" x14ac:dyDescent="0.35">
      <c r="B213" s="66"/>
      <c r="L213" s="145"/>
    </row>
    <row r="214" spans="2:12" s="74" customFormat="1" x14ac:dyDescent="0.35">
      <c r="B214" s="66"/>
      <c r="L214" s="145"/>
    </row>
    <row r="215" spans="2:12" s="74" customFormat="1" x14ac:dyDescent="0.35">
      <c r="B215" s="66"/>
      <c r="L215" s="145"/>
    </row>
    <row r="216" spans="2:12" s="74" customFormat="1" x14ac:dyDescent="0.35">
      <c r="B216" s="66"/>
      <c r="L216" s="145"/>
    </row>
    <row r="217" spans="2:12" s="74" customFormat="1" x14ac:dyDescent="0.35">
      <c r="B217" s="66"/>
      <c r="L217" s="145"/>
    </row>
    <row r="218" spans="2:12" s="74" customFormat="1" x14ac:dyDescent="0.35">
      <c r="B218" s="66"/>
      <c r="L218" s="145"/>
    </row>
    <row r="219" spans="2:12" s="74" customFormat="1" x14ac:dyDescent="0.35">
      <c r="B219" s="66"/>
      <c r="L219" s="145"/>
    </row>
    <row r="220" spans="2:12" s="74" customFormat="1" x14ac:dyDescent="0.35">
      <c r="B220" s="66"/>
      <c r="L220" s="145"/>
    </row>
    <row r="221" spans="2:12" s="74" customFormat="1" x14ac:dyDescent="0.35">
      <c r="B221" s="66"/>
      <c r="L221" s="145"/>
    </row>
    <row r="222" spans="2:12" s="74" customFormat="1" x14ac:dyDescent="0.35">
      <c r="B222" s="66"/>
      <c r="L222" s="145"/>
    </row>
    <row r="223" spans="2:12" s="74" customFormat="1" x14ac:dyDescent="0.35">
      <c r="B223" s="66"/>
      <c r="L223" s="145"/>
    </row>
    <row r="224" spans="2:12" s="74" customFormat="1" x14ac:dyDescent="0.35">
      <c r="B224" s="66"/>
      <c r="L224" s="145"/>
    </row>
    <row r="225" spans="2:12" s="74" customFormat="1" x14ac:dyDescent="0.35">
      <c r="B225" s="66"/>
      <c r="L225" s="145"/>
    </row>
    <row r="226" spans="2:12" s="74" customFormat="1" x14ac:dyDescent="0.35">
      <c r="B226" s="66"/>
      <c r="L226" s="145"/>
    </row>
    <row r="227" spans="2:12" s="74" customFormat="1" x14ac:dyDescent="0.35">
      <c r="B227" s="66"/>
      <c r="L227" s="145"/>
    </row>
    <row r="228" spans="2:12" s="74" customFormat="1" x14ac:dyDescent="0.35">
      <c r="B228" s="66"/>
      <c r="L228" s="145"/>
    </row>
    <row r="229" spans="2:12" s="74" customFormat="1" x14ac:dyDescent="0.35">
      <c r="B229" s="66"/>
      <c r="L229" s="145"/>
    </row>
    <row r="230" spans="2:12" s="74" customFormat="1" x14ac:dyDescent="0.35">
      <c r="B230" s="66"/>
      <c r="L230" s="145"/>
    </row>
    <row r="231" spans="2:12" s="74" customFormat="1" x14ac:dyDescent="0.35">
      <c r="B231" s="66"/>
      <c r="L231" s="145"/>
    </row>
    <row r="232" spans="2:12" s="74" customFormat="1" x14ac:dyDescent="0.35">
      <c r="B232" s="66"/>
      <c r="L232" s="145"/>
    </row>
    <row r="233" spans="2:12" s="74" customFormat="1" x14ac:dyDescent="0.35">
      <c r="B233" s="66"/>
      <c r="L233" s="145"/>
    </row>
    <row r="234" spans="2:12" s="74" customFormat="1" x14ac:dyDescent="0.35">
      <c r="B234" s="66"/>
      <c r="L234" s="145"/>
    </row>
    <row r="235" spans="2:12" s="74" customFormat="1" x14ac:dyDescent="0.35">
      <c r="B235" s="66"/>
      <c r="L235" s="145"/>
    </row>
    <row r="236" spans="2:12" s="74" customFormat="1" x14ac:dyDescent="0.35">
      <c r="B236" s="66"/>
      <c r="L236" s="145"/>
    </row>
    <row r="237" spans="2:12" s="74" customFormat="1" x14ac:dyDescent="0.35">
      <c r="B237" s="66"/>
      <c r="L237" s="145"/>
    </row>
    <row r="238" spans="2:12" s="74" customFormat="1" x14ac:dyDescent="0.35">
      <c r="B238" s="66"/>
      <c r="L238" s="145"/>
    </row>
    <row r="239" spans="2:12" s="74" customFormat="1" x14ac:dyDescent="0.35">
      <c r="B239" s="66"/>
      <c r="L239" s="145"/>
    </row>
    <row r="240" spans="2:12" s="74" customFormat="1" x14ac:dyDescent="0.35">
      <c r="B240" s="66"/>
      <c r="L240" s="145"/>
    </row>
    <row r="241" spans="2:12" s="74" customFormat="1" x14ac:dyDescent="0.35">
      <c r="B241" s="66"/>
      <c r="L241" s="145"/>
    </row>
    <row r="242" spans="2:12" s="74" customFormat="1" x14ac:dyDescent="0.35">
      <c r="B242" s="66"/>
      <c r="L242" s="145"/>
    </row>
    <row r="243" spans="2:12" s="74" customFormat="1" x14ac:dyDescent="0.35">
      <c r="B243" s="66"/>
      <c r="L243" s="145"/>
    </row>
    <row r="244" spans="2:12" s="74" customFormat="1" x14ac:dyDescent="0.35">
      <c r="B244" s="66"/>
      <c r="L244" s="145"/>
    </row>
    <row r="245" spans="2:12" s="74" customFormat="1" x14ac:dyDescent="0.35">
      <c r="B245" s="66"/>
      <c r="L245" s="145"/>
    </row>
    <row r="246" spans="2:12" s="74" customFormat="1" x14ac:dyDescent="0.35">
      <c r="B246" s="66"/>
      <c r="L246" s="145"/>
    </row>
    <row r="247" spans="2:12" s="74" customFormat="1" x14ac:dyDescent="0.35">
      <c r="B247" s="66"/>
      <c r="L247" s="145"/>
    </row>
    <row r="248" spans="2:12" s="74" customFormat="1" x14ac:dyDescent="0.35">
      <c r="B248" s="66"/>
      <c r="L248" s="145"/>
    </row>
    <row r="249" spans="2:12" s="74" customFormat="1" x14ac:dyDescent="0.35">
      <c r="B249" s="66"/>
      <c r="L249" s="145"/>
    </row>
    <row r="250" spans="2:12" s="74" customFormat="1" x14ac:dyDescent="0.35">
      <c r="B250" s="66"/>
      <c r="L250" s="145"/>
    </row>
    <row r="251" spans="2:12" s="74" customFormat="1" x14ac:dyDescent="0.35">
      <c r="B251" s="66"/>
      <c r="L251" s="145"/>
    </row>
    <row r="252" spans="2:12" s="74" customFormat="1" x14ac:dyDescent="0.35">
      <c r="B252" s="66"/>
      <c r="L252" s="145"/>
    </row>
    <row r="253" spans="2:12" s="74" customFormat="1" x14ac:dyDescent="0.35">
      <c r="B253" s="66"/>
      <c r="L253" s="145"/>
    </row>
    <row r="254" spans="2:12" s="74" customFormat="1" x14ac:dyDescent="0.35">
      <c r="B254" s="66"/>
      <c r="L254" s="145"/>
    </row>
    <row r="255" spans="2:12" s="74" customFormat="1" x14ac:dyDescent="0.35">
      <c r="B255" s="66"/>
      <c r="L255" s="145"/>
    </row>
    <row r="256" spans="2:12" s="74" customFormat="1" x14ac:dyDescent="0.35">
      <c r="B256" s="66"/>
      <c r="L256" s="145"/>
    </row>
    <row r="257" spans="2:12" s="74" customFormat="1" x14ac:dyDescent="0.35">
      <c r="B257" s="66"/>
      <c r="L257" s="145"/>
    </row>
    <row r="258" spans="2:12" s="74" customFormat="1" x14ac:dyDescent="0.35">
      <c r="B258" s="66"/>
      <c r="L258" s="145"/>
    </row>
    <row r="259" spans="2:12" s="74" customFormat="1" x14ac:dyDescent="0.35">
      <c r="B259" s="66"/>
      <c r="L259" s="145"/>
    </row>
    <row r="260" spans="2:12" s="74" customFormat="1" x14ac:dyDescent="0.35">
      <c r="B260" s="66"/>
      <c r="L260" s="145"/>
    </row>
    <row r="261" spans="2:12" s="74" customFormat="1" x14ac:dyDescent="0.35">
      <c r="B261" s="66"/>
      <c r="L261" s="145"/>
    </row>
    <row r="262" spans="2:12" s="74" customFormat="1" x14ac:dyDescent="0.35">
      <c r="B262" s="66"/>
      <c r="L262" s="145"/>
    </row>
    <row r="263" spans="2:12" s="74" customFormat="1" x14ac:dyDescent="0.35">
      <c r="B263" s="66"/>
      <c r="L263" s="145"/>
    </row>
    <row r="264" spans="2:12" s="74" customFormat="1" x14ac:dyDescent="0.35">
      <c r="B264" s="66"/>
      <c r="L264" s="145"/>
    </row>
    <row r="265" spans="2:12" s="74" customFormat="1" x14ac:dyDescent="0.35">
      <c r="B265" s="66"/>
      <c r="L265" s="145"/>
    </row>
    <row r="266" spans="2:12" s="74" customFormat="1" x14ac:dyDescent="0.35">
      <c r="B266" s="66"/>
      <c r="L266" s="145"/>
    </row>
    <row r="267" spans="2:12" s="74" customFormat="1" x14ac:dyDescent="0.35">
      <c r="B267" s="66"/>
      <c r="L267" s="145"/>
    </row>
    <row r="268" spans="2:12" s="74" customFormat="1" x14ac:dyDescent="0.35">
      <c r="B268" s="66"/>
      <c r="L268" s="145"/>
    </row>
    <row r="269" spans="2:12" s="74" customFormat="1" x14ac:dyDescent="0.35">
      <c r="B269" s="66"/>
      <c r="L269" s="145"/>
    </row>
    <row r="270" spans="2:12" s="74" customFormat="1" x14ac:dyDescent="0.35">
      <c r="B270" s="66"/>
      <c r="L270" s="145"/>
    </row>
    <row r="271" spans="2:12" s="74" customFormat="1" x14ac:dyDescent="0.35">
      <c r="B271" s="66"/>
      <c r="L271" s="145"/>
    </row>
    <row r="272" spans="2:12" s="74" customFormat="1" x14ac:dyDescent="0.35">
      <c r="B272" s="66"/>
      <c r="L272" s="145"/>
    </row>
    <row r="273" spans="2:12" s="74" customFormat="1" x14ac:dyDescent="0.35">
      <c r="B273" s="66"/>
      <c r="L273" s="145"/>
    </row>
    <row r="274" spans="2:12" s="74" customFormat="1" x14ac:dyDescent="0.35">
      <c r="B274" s="66"/>
      <c r="L274" s="145"/>
    </row>
    <row r="275" spans="2:12" s="74" customFormat="1" x14ac:dyDescent="0.35">
      <c r="B275" s="66"/>
      <c r="L275" s="145"/>
    </row>
    <row r="276" spans="2:12" s="74" customFormat="1" x14ac:dyDescent="0.35">
      <c r="B276" s="66"/>
      <c r="L276" s="145"/>
    </row>
    <row r="277" spans="2:12" s="74" customFormat="1" x14ac:dyDescent="0.35">
      <c r="B277" s="66"/>
      <c r="L277" s="145"/>
    </row>
    <row r="278" spans="2:12" s="74" customFormat="1" x14ac:dyDescent="0.35">
      <c r="B278" s="66"/>
      <c r="L278" s="145"/>
    </row>
    <row r="279" spans="2:12" s="74" customFormat="1" x14ac:dyDescent="0.35">
      <c r="B279" s="66"/>
      <c r="L279" s="145"/>
    </row>
    <row r="280" spans="2:12" s="74" customFormat="1" x14ac:dyDescent="0.35">
      <c r="B280" s="66"/>
      <c r="L280" s="145"/>
    </row>
    <row r="281" spans="2:12" s="74" customFormat="1" x14ac:dyDescent="0.35">
      <c r="B281" s="66"/>
      <c r="L281" s="145"/>
    </row>
    <row r="282" spans="2:12" s="74" customFormat="1" x14ac:dyDescent="0.35">
      <c r="B282" s="66"/>
      <c r="L282" s="145"/>
    </row>
    <row r="283" spans="2:12" s="74" customFormat="1" x14ac:dyDescent="0.35">
      <c r="B283" s="66"/>
      <c r="L283" s="145"/>
    </row>
    <row r="284" spans="2:12" s="74" customFormat="1" x14ac:dyDescent="0.35">
      <c r="B284" s="66"/>
      <c r="L284" s="145"/>
    </row>
    <row r="285" spans="2:12" s="74" customFormat="1" x14ac:dyDescent="0.35">
      <c r="B285" s="66"/>
      <c r="L285" s="145"/>
    </row>
    <row r="286" spans="2:12" s="74" customFormat="1" x14ac:dyDescent="0.35">
      <c r="B286" s="66"/>
      <c r="L286" s="145"/>
    </row>
    <row r="287" spans="2:12" s="74" customFormat="1" x14ac:dyDescent="0.35">
      <c r="B287" s="66"/>
      <c r="L287" s="145"/>
    </row>
    <row r="288" spans="2:12" s="74" customFormat="1" x14ac:dyDescent="0.35">
      <c r="B288" s="66"/>
      <c r="L288" s="145"/>
    </row>
    <row r="289" spans="2:12" s="74" customFormat="1" x14ac:dyDescent="0.35">
      <c r="B289" s="66"/>
      <c r="L289" s="145"/>
    </row>
    <row r="290" spans="2:12" s="74" customFormat="1" x14ac:dyDescent="0.35">
      <c r="B290" s="66"/>
      <c r="L290" s="145"/>
    </row>
    <row r="291" spans="2:12" s="74" customFormat="1" x14ac:dyDescent="0.35">
      <c r="B291" s="66"/>
      <c r="L291" s="145"/>
    </row>
    <row r="292" spans="2:12" s="74" customFormat="1" x14ac:dyDescent="0.35">
      <c r="B292" s="66"/>
      <c r="L292" s="145"/>
    </row>
    <row r="293" spans="2:12" s="74" customFormat="1" x14ac:dyDescent="0.35">
      <c r="B293" s="66"/>
      <c r="L293" s="145"/>
    </row>
    <row r="294" spans="2:12" s="74" customFormat="1" x14ac:dyDescent="0.35">
      <c r="B294" s="66"/>
      <c r="L294" s="145"/>
    </row>
    <row r="295" spans="2:12" s="74" customFormat="1" x14ac:dyDescent="0.35">
      <c r="B295" s="66"/>
      <c r="L295" s="145"/>
    </row>
    <row r="296" spans="2:12" s="74" customFormat="1" x14ac:dyDescent="0.35">
      <c r="B296" s="66"/>
      <c r="L296" s="145"/>
    </row>
    <row r="297" spans="2:12" s="74" customFormat="1" x14ac:dyDescent="0.35">
      <c r="B297" s="66"/>
      <c r="L297" s="145"/>
    </row>
    <row r="298" spans="2:12" s="74" customFormat="1" x14ac:dyDescent="0.35">
      <c r="B298" s="66"/>
      <c r="L298" s="145"/>
    </row>
    <row r="299" spans="2:12" s="74" customFormat="1" x14ac:dyDescent="0.35">
      <c r="B299" s="66"/>
      <c r="L299" s="145"/>
    </row>
    <row r="300" spans="2:12" s="74" customFormat="1" x14ac:dyDescent="0.35">
      <c r="B300" s="66"/>
      <c r="L300" s="145"/>
    </row>
    <row r="301" spans="2:12" s="74" customFormat="1" x14ac:dyDescent="0.35">
      <c r="B301" s="66"/>
      <c r="L301" s="145"/>
    </row>
    <row r="302" spans="2:12" s="74" customFormat="1" x14ac:dyDescent="0.35">
      <c r="B302" s="66"/>
      <c r="L302" s="145"/>
    </row>
    <row r="303" spans="2:12" s="74" customFormat="1" x14ac:dyDescent="0.35">
      <c r="B303" s="66"/>
      <c r="L303" s="145"/>
    </row>
    <row r="304" spans="2:12" s="74" customFormat="1" x14ac:dyDescent="0.35">
      <c r="B304" s="66"/>
      <c r="L304" s="145"/>
    </row>
    <row r="305" spans="2:12" s="74" customFormat="1" x14ac:dyDescent="0.35">
      <c r="B305" s="66"/>
      <c r="L305" s="145"/>
    </row>
    <row r="306" spans="2:12" s="74" customFormat="1" x14ac:dyDescent="0.35">
      <c r="B306" s="66"/>
      <c r="L306" s="145"/>
    </row>
    <row r="307" spans="2:12" s="74" customFormat="1" x14ac:dyDescent="0.35">
      <c r="B307" s="66"/>
      <c r="L307" s="145"/>
    </row>
    <row r="308" spans="2:12" s="74" customFormat="1" x14ac:dyDescent="0.35">
      <c r="B308" s="66"/>
      <c r="L308" s="145"/>
    </row>
    <row r="309" spans="2:12" s="74" customFormat="1" x14ac:dyDescent="0.35">
      <c r="B309" s="66"/>
      <c r="L309" s="145"/>
    </row>
    <row r="310" spans="2:12" s="74" customFormat="1" x14ac:dyDescent="0.35">
      <c r="B310" s="66"/>
      <c r="L310" s="145"/>
    </row>
    <row r="311" spans="2:12" s="74" customFormat="1" x14ac:dyDescent="0.35">
      <c r="B311" s="66"/>
      <c r="L311" s="145"/>
    </row>
    <row r="312" spans="2:12" s="74" customFormat="1" x14ac:dyDescent="0.35">
      <c r="B312" s="66"/>
      <c r="L312" s="145"/>
    </row>
    <row r="313" spans="2:12" s="74" customFormat="1" x14ac:dyDescent="0.35">
      <c r="B313" s="66"/>
      <c r="L313" s="145"/>
    </row>
    <row r="314" spans="2:12" s="74" customFormat="1" x14ac:dyDescent="0.35">
      <c r="B314" s="66"/>
      <c r="L314" s="145"/>
    </row>
    <row r="315" spans="2:12" s="74" customFormat="1" x14ac:dyDescent="0.35">
      <c r="B315" s="66"/>
      <c r="L315" s="145"/>
    </row>
    <row r="316" spans="2:12" s="74" customFormat="1" x14ac:dyDescent="0.35">
      <c r="B316" s="66"/>
      <c r="L316" s="145"/>
    </row>
    <row r="317" spans="2:12" s="74" customFormat="1" x14ac:dyDescent="0.35">
      <c r="B317" s="66"/>
      <c r="L317" s="145"/>
    </row>
    <row r="318" spans="2:12" s="74" customFormat="1" x14ac:dyDescent="0.35">
      <c r="B318" s="66"/>
      <c r="L318" s="145"/>
    </row>
    <row r="319" spans="2:12" s="74" customFormat="1" x14ac:dyDescent="0.35">
      <c r="B319" s="66"/>
      <c r="L319" s="145"/>
    </row>
    <row r="320" spans="2:12" s="74" customFormat="1" x14ac:dyDescent="0.35">
      <c r="B320" s="66"/>
      <c r="L320" s="145"/>
    </row>
    <row r="321" spans="2:12" s="74" customFormat="1" x14ac:dyDescent="0.35">
      <c r="B321" s="66"/>
      <c r="L321" s="145"/>
    </row>
    <row r="322" spans="2:12" s="74" customFormat="1" x14ac:dyDescent="0.35">
      <c r="B322" s="66"/>
      <c r="L322" s="145"/>
    </row>
    <row r="323" spans="2:12" s="74" customFormat="1" x14ac:dyDescent="0.35">
      <c r="B323" s="66"/>
      <c r="L323" s="145"/>
    </row>
    <row r="324" spans="2:12" s="74" customFormat="1" x14ac:dyDescent="0.35">
      <c r="B324" s="66"/>
      <c r="L324" s="145"/>
    </row>
    <row r="325" spans="2:12" s="74" customFormat="1" x14ac:dyDescent="0.35">
      <c r="B325" s="66"/>
      <c r="L325" s="145"/>
    </row>
    <row r="326" spans="2:12" s="74" customFormat="1" x14ac:dyDescent="0.35">
      <c r="B326" s="66"/>
      <c r="L326" s="145"/>
    </row>
    <row r="327" spans="2:12" s="74" customFormat="1" x14ac:dyDescent="0.35">
      <c r="B327" s="66"/>
      <c r="L327" s="145"/>
    </row>
    <row r="328" spans="2:12" s="74" customFormat="1" x14ac:dyDescent="0.35">
      <c r="B328" s="66"/>
      <c r="L328" s="145"/>
    </row>
    <row r="329" spans="2:12" s="74" customFormat="1" x14ac:dyDescent="0.35">
      <c r="B329" s="66"/>
      <c r="L329" s="145"/>
    </row>
    <row r="330" spans="2:12" s="74" customFormat="1" x14ac:dyDescent="0.35">
      <c r="B330" s="66"/>
      <c r="L330" s="145"/>
    </row>
    <row r="331" spans="2:12" s="74" customFormat="1" x14ac:dyDescent="0.35">
      <c r="B331" s="66"/>
      <c r="L331" s="145"/>
    </row>
    <row r="332" spans="2:12" s="74" customFormat="1" x14ac:dyDescent="0.35">
      <c r="B332" s="66"/>
      <c r="L332" s="145"/>
    </row>
    <row r="333" spans="2:12" s="74" customFormat="1" x14ac:dyDescent="0.35">
      <c r="B333" s="66"/>
      <c r="L333" s="145"/>
    </row>
    <row r="334" spans="2:12" s="74" customFormat="1" x14ac:dyDescent="0.35">
      <c r="B334" s="66"/>
      <c r="L334" s="145"/>
    </row>
    <row r="335" spans="2:12" s="74" customFormat="1" x14ac:dyDescent="0.35">
      <c r="B335" s="66"/>
      <c r="L335" s="145"/>
    </row>
    <row r="336" spans="2:12" s="74" customFormat="1" x14ac:dyDescent="0.35">
      <c r="B336" s="66"/>
      <c r="L336" s="145"/>
    </row>
    <row r="337" spans="2:12" s="74" customFormat="1" x14ac:dyDescent="0.35">
      <c r="B337" s="66"/>
      <c r="L337" s="145"/>
    </row>
    <row r="338" spans="2:12" s="74" customFormat="1" x14ac:dyDescent="0.35">
      <c r="B338" s="66"/>
      <c r="L338" s="145"/>
    </row>
    <row r="339" spans="2:12" s="74" customFormat="1" x14ac:dyDescent="0.35">
      <c r="B339" s="66"/>
      <c r="L339" s="145"/>
    </row>
    <row r="340" spans="2:12" s="74" customFormat="1" x14ac:dyDescent="0.35">
      <c r="B340" s="66"/>
      <c r="L340" s="145"/>
    </row>
    <row r="341" spans="2:12" s="74" customFormat="1" x14ac:dyDescent="0.35">
      <c r="B341" s="66"/>
      <c r="L341" s="145"/>
    </row>
    <row r="342" spans="2:12" s="74" customFormat="1" x14ac:dyDescent="0.35">
      <c r="B342" s="66"/>
      <c r="L342" s="145"/>
    </row>
    <row r="343" spans="2:12" s="74" customFormat="1" x14ac:dyDescent="0.35">
      <c r="B343" s="66"/>
      <c r="L343" s="145"/>
    </row>
    <row r="344" spans="2:12" s="74" customFormat="1" x14ac:dyDescent="0.35">
      <c r="B344" s="66"/>
      <c r="L344" s="145"/>
    </row>
    <row r="345" spans="2:12" s="74" customFormat="1" x14ac:dyDescent="0.35">
      <c r="B345" s="66"/>
      <c r="L345" s="145"/>
    </row>
    <row r="346" spans="2:12" s="74" customFormat="1" x14ac:dyDescent="0.35">
      <c r="B346" s="66"/>
      <c r="L346" s="145"/>
    </row>
    <row r="347" spans="2:12" s="74" customFormat="1" x14ac:dyDescent="0.35">
      <c r="B347" s="66"/>
      <c r="L347" s="145"/>
    </row>
    <row r="348" spans="2:12" s="74" customFormat="1" x14ac:dyDescent="0.35">
      <c r="B348" s="66"/>
      <c r="L348" s="145"/>
    </row>
    <row r="349" spans="2:12" s="74" customFormat="1" x14ac:dyDescent="0.35">
      <c r="B349" s="66"/>
      <c r="L349" s="145"/>
    </row>
    <row r="350" spans="2:12" s="74" customFormat="1" x14ac:dyDescent="0.35">
      <c r="B350" s="66"/>
      <c r="L350" s="145"/>
    </row>
    <row r="351" spans="2:12" s="74" customFormat="1" x14ac:dyDescent="0.35">
      <c r="B351" s="66"/>
      <c r="L351" s="145"/>
    </row>
    <row r="352" spans="2:12" s="74" customFormat="1" x14ac:dyDescent="0.35">
      <c r="B352" s="66"/>
      <c r="L352" s="145"/>
    </row>
    <row r="353" spans="2:12" s="74" customFormat="1" x14ac:dyDescent="0.35">
      <c r="B353" s="66"/>
      <c r="L353" s="145"/>
    </row>
    <row r="354" spans="2:12" s="74" customFormat="1" x14ac:dyDescent="0.35">
      <c r="B354" s="66"/>
      <c r="L354" s="145"/>
    </row>
    <row r="355" spans="2:12" s="74" customFormat="1" x14ac:dyDescent="0.35">
      <c r="B355" s="66"/>
      <c r="L355" s="145"/>
    </row>
    <row r="356" spans="2:12" s="74" customFormat="1" x14ac:dyDescent="0.35">
      <c r="B356" s="66"/>
      <c r="L356" s="145"/>
    </row>
    <row r="357" spans="2:12" s="74" customFormat="1" x14ac:dyDescent="0.35">
      <c r="B357" s="66"/>
      <c r="L357" s="145"/>
    </row>
    <row r="358" spans="2:12" s="74" customFormat="1" x14ac:dyDescent="0.35">
      <c r="B358" s="66"/>
      <c r="L358" s="145"/>
    </row>
    <row r="359" spans="2:12" s="74" customFormat="1" x14ac:dyDescent="0.35">
      <c r="B359" s="66"/>
      <c r="L359" s="145"/>
    </row>
    <row r="360" spans="2:12" s="74" customFormat="1" x14ac:dyDescent="0.35">
      <c r="B360" s="66"/>
      <c r="L360" s="145"/>
    </row>
    <row r="361" spans="2:12" s="74" customFormat="1" x14ac:dyDescent="0.35">
      <c r="B361" s="66"/>
      <c r="L361" s="145"/>
    </row>
    <row r="362" spans="2:12" s="74" customFormat="1" x14ac:dyDescent="0.35">
      <c r="B362" s="66"/>
      <c r="L362" s="145"/>
    </row>
    <row r="363" spans="2:12" s="74" customFormat="1" x14ac:dyDescent="0.35">
      <c r="B363" s="66"/>
      <c r="L363" s="145"/>
    </row>
    <row r="364" spans="2:12" s="74" customFormat="1" x14ac:dyDescent="0.35">
      <c r="B364" s="66"/>
      <c r="L364" s="145"/>
    </row>
    <row r="365" spans="2:12" s="74" customFormat="1" x14ac:dyDescent="0.35">
      <c r="B365" s="66"/>
      <c r="L365" s="145"/>
    </row>
    <row r="366" spans="2:12" s="74" customFormat="1" x14ac:dyDescent="0.35">
      <c r="B366" s="66"/>
      <c r="L366" s="145"/>
    </row>
    <row r="367" spans="2:12" s="74" customFormat="1" x14ac:dyDescent="0.35">
      <c r="B367" s="66"/>
      <c r="L367" s="145"/>
    </row>
    <row r="368" spans="2:12" s="74" customFormat="1" x14ac:dyDescent="0.35">
      <c r="B368" s="66"/>
      <c r="L368" s="145"/>
    </row>
    <row r="369" spans="2:12" s="74" customFormat="1" x14ac:dyDescent="0.35">
      <c r="B369" s="66"/>
      <c r="L369" s="145"/>
    </row>
    <row r="370" spans="2:12" s="74" customFormat="1" x14ac:dyDescent="0.35">
      <c r="B370" s="66"/>
      <c r="L370" s="145"/>
    </row>
    <row r="371" spans="2:12" s="74" customFormat="1" x14ac:dyDescent="0.35">
      <c r="B371" s="66"/>
      <c r="L371" s="145"/>
    </row>
    <row r="372" spans="2:12" s="74" customFormat="1" x14ac:dyDescent="0.35">
      <c r="B372" s="66"/>
      <c r="L372" s="145"/>
    </row>
    <row r="373" spans="2:12" s="74" customFormat="1" x14ac:dyDescent="0.35">
      <c r="B373" s="66"/>
      <c r="L373" s="145"/>
    </row>
    <row r="374" spans="2:12" s="74" customFormat="1" x14ac:dyDescent="0.35">
      <c r="B374" s="66"/>
      <c r="L374" s="145"/>
    </row>
    <row r="375" spans="2:12" s="74" customFormat="1" x14ac:dyDescent="0.35">
      <c r="B375" s="66"/>
      <c r="L375" s="145"/>
    </row>
    <row r="376" spans="2:12" s="74" customFormat="1" x14ac:dyDescent="0.35">
      <c r="B376" s="66"/>
      <c r="L376" s="145"/>
    </row>
    <row r="377" spans="2:12" s="74" customFormat="1" x14ac:dyDescent="0.35">
      <c r="B377" s="66"/>
      <c r="L377" s="145"/>
    </row>
    <row r="378" spans="2:12" s="74" customFormat="1" x14ac:dyDescent="0.35">
      <c r="B378" s="66"/>
      <c r="L378" s="145"/>
    </row>
    <row r="379" spans="2:12" s="74" customFormat="1" x14ac:dyDescent="0.35">
      <c r="B379" s="66"/>
      <c r="L379" s="145"/>
    </row>
    <row r="380" spans="2:12" s="74" customFormat="1" x14ac:dyDescent="0.35">
      <c r="B380" s="66"/>
      <c r="L380" s="145"/>
    </row>
    <row r="381" spans="2:12" s="74" customFormat="1" x14ac:dyDescent="0.35">
      <c r="B381" s="66"/>
      <c r="L381" s="145"/>
    </row>
    <row r="382" spans="2:12" s="74" customFormat="1" x14ac:dyDescent="0.35">
      <c r="B382" s="66"/>
      <c r="L382" s="145"/>
    </row>
    <row r="383" spans="2:12" s="74" customFormat="1" x14ac:dyDescent="0.35">
      <c r="B383" s="66"/>
      <c r="L383" s="145"/>
    </row>
    <row r="384" spans="2:12" s="74" customFormat="1" x14ac:dyDescent="0.35">
      <c r="B384" s="66"/>
      <c r="L384" s="145"/>
    </row>
    <row r="385" spans="2:12" s="74" customFormat="1" x14ac:dyDescent="0.35">
      <c r="B385" s="66"/>
      <c r="L385" s="145"/>
    </row>
    <row r="386" spans="2:12" s="74" customFormat="1" x14ac:dyDescent="0.35">
      <c r="B386" s="66"/>
      <c r="L386" s="145"/>
    </row>
    <row r="387" spans="2:12" s="74" customFormat="1" x14ac:dyDescent="0.35">
      <c r="B387" s="66"/>
      <c r="L387" s="145"/>
    </row>
    <row r="388" spans="2:12" s="74" customFormat="1" x14ac:dyDescent="0.35">
      <c r="B388" s="66"/>
      <c r="L388" s="145"/>
    </row>
    <row r="389" spans="2:12" s="74" customFormat="1" x14ac:dyDescent="0.35">
      <c r="B389" s="66"/>
      <c r="L389" s="145"/>
    </row>
    <row r="390" spans="2:12" s="74" customFormat="1" x14ac:dyDescent="0.35">
      <c r="B390" s="66"/>
      <c r="L390" s="145"/>
    </row>
    <row r="391" spans="2:12" s="74" customFormat="1" x14ac:dyDescent="0.35">
      <c r="B391" s="66"/>
      <c r="L391" s="145"/>
    </row>
    <row r="392" spans="2:12" s="74" customFormat="1" x14ac:dyDescent="0.35">
      <c r="B392" s="66"/>
      <c r="L392" s="145"/>
    </row>
    <row r="393" spans="2:12" s="74" customFormat="1" x14ac:dyDescent="0.35">
      <c r="B393" s="66"/>
      <c r="L393" s="145"/>
    </row>
    <row r="394" spans="2:12" s="74" customFormat="1" x14ac:dyDescent="0.35">
      <c r="B394" s="66"/>
      <c r="L394" s="145"/>
    </row>
    <row r="395" spans="2:12" s="74" customFormat="1" x14ac:dyDescent="0.35">
      <c r="B395" s="66"/>
      <c r="L395" s="145"/>
    </row>
    <row r="396" spans="2:12" s="74" customFormat="1" x14ac:dyDescent="0.35">
      <c r="B396" s="66"/>
      <c r="L396" s="145"/>
    </row>
    <row r="397" spans="2:12" s="74" customFormat="1" x14ac:dyDescent="0.35">
      <c r="B397" s="66"/>
      <c r="L397" s="145"/>
    </row>
    <row r="398" spans="2:12" s="74" customFormat="1" x14ac:dyDescent="0.35">
      <c r="B398" s="66"/>
      <c r="L398" s="145"/>
    </row>
    <row r="399" spans="2:12" s="74" customFormat="1" x14ac:dyDescent="0.35">
      <c r="B399" s="66"/>
      <c r="L399" s="145"/>
    </row>
    <row r="400" spans="2:12" s="74" customFormat="1" x14ac:dyDescent="0.35">
      <c r="B400" s="66"/>
      <c r="L400" s="145"/>
    </row>
    <row r="401" spans="2:12" s="74" customFormat="1" x14ac:dyDescent="0.35">
      <c r="B401" s="66"/>
      <c r="L401" s="145"/>
    </row>
    <row r="402" spans="2:12" s="74" customFormat="1" x14ac:dyDescent="0.35">
      <c r="B402" s="66"/>
      <c r="L402" s="145"/>
    </row>
    <row r="403" spans="2:12" s="74" customFormat="1" x14ac:dyDescent="0.35">
      <c r="B403" s="66"/>
      <c r="L403" s="145"/>
    </row>
    <row r="404" spans="2:12" s="74" customFormat="1" x14ac:dyDescent="0.35">
      <c r="B404" s="66"/>
      <c r="L404" s="145"/>
    </row>
    <row r="405" spans="2:12" s="74" customFormat="1" x14ac:dyDescent="0.35">
      <c r="B405" s="66"/>
      <c r="L405" s="145"/>
    </row>
    <row r="406" spans="2:12" s="74" customFormat="1" x14ac:dyDescent="0.35">
      <c r="B406" s="66"/>
      <c r="L406" s="145"/>
    </row>
    <row r="407" spans="2:12" s="74" customFormat="1" x14ac:dyDescent="0.35">
      <c r="B407" s="66"/>
      <c r="L407" s="145"/>
    </row>
    <row r="408" spans="2:12" s="74" customFormat="1" x14ac:dyDescent="0.35">
      <c r="B408" s="66"/>
      <c r="L408" s="145"/>
    </row>
    <row r="409" spans="2:12" s="74" customFormat="1" x14ac:dyDescent="0.35">
      <c r="B409" s="66"/>
      <c r="L409" s="145"/>
    </row>
    <row r="410" spans="2:12" s="74" customFormat="1" x14ac:dyDescent="0.35">
      <c r="B410" s="66"/>
      <c r="L410" s="145"/>
    </row>
    <row r="411" spans="2:12" s="74" customFormat="1" x14ac:dyDescent="0.35">
      <c r="B411" s="66"/>
      <c r="L411" s="145"/>
    </row>
    <row r="412" spans="2:12" s="74" customFormat="1" x14ac:dyDescent="0.35">
      <c r="B412" s="66"/>
      <c r="L412" s="145"/>
    </row>
    <row r="413" spans="2:12" s="74" customFormat="1" x14ac:dyDescent="0.35">
      <c r="B413" s="66"/>
      <c r="L413" s="145"/>
    </row>
    <row r="414" spans="2:12" s="74" customFormat="1" x14ac:dyDescent="0.35">
      <c r="B414" s="66"/>
      <c r="L414" s="145"/>
    </row>
    <row r="415" spans="2:12" s="74" customFormat="1" x14ac:dyDescent="0.35">
      <c r="B415" s="66"/>
      <c r="L415" s="145"/>
    </row>
    <row r="416" spans="2:12" s="74" customFormat="1" x14ac:dyDescent="0.35">
      <c r="B416" s="66"/>
      <c r="L416" s="145"/>
    </row>
    <row r="417" spans="2:12" s="74" customFormat="1" x14ac:dyDescent="0.35">
      <c r="B417" s="66"/>
      <c r="L417" s="145"/>
    </row>
    <row r="418" spans="2:12" s="74" customFormat="1" x14ac:dyDescent="0.35">
      <c r="B418" s="66"/>
      <c r="L418" s="145"/>
    </row>
    <row r="419" spans="2:12" s="74" customFormat="1" x14ac:dyDescent="0.35">
      <c r="B419" s="66"/>
      <c r="L419" s="145"/>
    </row>
    <row r="420" spans="2:12" s="74" customFormat="1" x14ac:dyDescent="0.35">
      <c r="B420" s="66"/>
      <c r="L420" s="145"/>
    </row>
    <row r="421" spans="2:12" s="74" customFormat="1" x14ac:dyDescent="0.35">
      <c r="B421" s="66"/>
      <c r="L421" s="145"/>
    </row>
    <row r="422" spans="2:12" s="74" customFormat="1" x14ac:dyDescent="0.35">
      <c r="B422" s="66"/>
      <c r="L422" s="145"/>
    </row>
    <row r="423" spans="2:12" s="74" customFormat="1" x14ac:dyDescent="0.35">
      <c r="B423" s="66"/>
      <c r="L423" s="145"/>
    </row>
    <row r="424" spans="2:12" s="74" customFormat="1" x14ac:dyDescent="0.35">
      <c r="B424" s="66"/>
      <c r="L424" s="145"/>
    </row>
    <row r="425" spans="2:12" s="74" customFormat="1" x14ac:dyDescent="0.35">
      <c r="B425" s="66"/>
      <c r="L425" s="145"/>
    </row>
    <row r="426" spans="2:12" s="74" customFormat="1" x14ac:dyDescent="0.35">
      <c r="B426" s="66"/>
      <c r="L426" s="145"/>
    </row>
    <row r="427" spans="2:12" s="74" customFormat="1" x14ac:dyDescent="0.35">
      <c r="B427" s="66"/>
      <c r="L427" s="145"/>
    </row>
    <row r="428" spans="2:12" s="74" customFormat="1" x14ac:dyDescent="0.35">
      <c r="B428" s="66"/>
      <c r="L428" s="145"/>
    </row>
    <row r="429" spans="2:12" s="74" customFormat="1" x14ac:dyDescent="0.35">
      <c r="B429" s="66"/>
      <c r="L429" s="145"/>
    </row>
    <row r="430" spans="2:12" s="74" customFormat="1" x14ac:dyDescent="0.35">
      <c r="B430" s="66"/>
      <c r="L430" s="145"/>
    </row>
    <row r="431" spans="2:12" s="74" customFormat="1" x14ac:dyDescent="0.35">
      <c r="B431" s="66"/>
      <c r="L431" s="145"/>
    </row>
    <row r="432" spans="2:12" s="74" customFormat="1" x14ac:dyDescent="0.35">
      <c r="B432" s="66"/>
      <c r="L432" s="145"/>
    </row>
    <row r="433" spans="2:12" s="74" customFormat="1" x14ac:dyDescent="0.35">
      <c r="B433" s="66"/>
      <c r="L433" s="145"/>
    </row>
    <row r="434" spans="2:12" s="74" customFormat="1" x14ac:dyDescent="0.35">
      <c r="B434" s="66"/>
      <c r="L434" s="145"/>
    </row>
    <row r="435" spans="2:12" s="74" customFormat="1" x14ac:dyDescent="0.35">
      <c r="B435" s="66"/>
      <c r="L435" s="145"/>
    </row>
    <row r="436" spans="2:12" s="74" customFormat="1" x14ac:dyDescent="0.35">
      <c r="B436" s="66"/>
      <c r="L436" s="145"/>
    </row>
    <row r="437" spans="2:12" s="74" customFormat="1" x14ac:dyDescent="0.35">
      <c r="B437" s="66"/>
      <c r="L437" s="145"/>
    </row>
    <row r="438" spans="2:12" s="74" customFormat="1" x14ac:dyDescent="0.35">
      <c r="B438" s="66"/>
      <c r="L438" s="145"/>
    </row>
    <row r="439" spans="2:12" s="74" customFormat="1" x14ac:dyDescent="0.35">
      <c r="B439" s="66"/>
      <c r="L439" s="145"/>
    </row>
    <row r="440" spans="2:12" s="74" customFormat="1" x14ac:dyDescent="0.35">
      <c r="B440" s="66"/>
      <c r="L440" s="145"/>
    </row>
    <row r="441" spans="2:12" s="74" customFormat="1" x14ac:dyDescent="0.35">
      <c r="B441" s="66"/>
      <c r="L441" s="145"/>
    </row>
    <row r="442" spans="2:12" s="74" customFormat="1" x14ac:dyDescent="0.35">
      <c r="B442" s="66"/>
      <c r="L442" s="145"/>
    </row>
    <row r="443" spans="2:12" s="74" customFormat="1" x14ac:dyDescent="0.35">
      <c r="B443" s="66"/>
      <c r="L443" s="145"/>
    </row>
    <row r="444" spans="2:12" s="74" customFormat="1" x14ac:dyDescent="0.35">
      <c r="B444" s="66"/>
      <c r="L444" s="145"/>
    </row>
    <row r="445" spans="2:12" s="74" customFormat="1" x14ac:dyDescent="0.35">
      <c r="B445" s="66"/>
      <c r="L445" s="145"/>
    </row>
    <row r="446" spans="2:12" s="74" customFormat="1" x14ac:dyDescent="0.35">
      <c r="B446" s="66"/>
      <c r="L446" s="145"/>
    </row>
    <row r="447" spans="2:12" s="74" customFormat="1" x14ac:dyDescent="0.35">
      <c r="B447" s="66"/>
      <c r="L447" s="145"/>
    </row>
    <row r="448" spans="2:12" s="74" customFormat="1" x14ac:dyDescent="0.35">
      <c r="B448" s="66"/>
      <c r="L448" s="145"/>
    </row>
    <row r="449" spans="2:12" s="74" customFormat="1" x14ac:dyDescent="0.35">
      <c r="B449" s="66"/>
      <c r="L449" s="145"/>
    </row>
    <row r="450" spans="2:12" s="74" customFormat="1" x14ac:dyDescent="0.35">
      <c r="B450" s="66"/>
      <c r="L450" s="145"/>
    </row>
    <row r="451" spans="2:12" s="74" customFormat="1" x14ac:dyDescent="0.35">
      <c r="B451" s="66"/>
      <c r="L451" s="145"/>
    </row>
    <row r="452" spans="2:12" s="74" customFormat="1" x14ac:dyDescent="0.35">
      <c r="B452" s="66"/>
      <c r="L452" s="145"/>
    </row>
    <row r="453" spans="2:12" s="74" customFormat="1" x14ac:dyDescent="0.35">
      <c r="B453" s="66"/>
      <c r="L453" s="145"/>
    </row>
    <row r="454" spans="2:12" s="74" customFormat="1" x14ac:dyDescent="0.35">
      <c r="B454" s="66"/>
      <c r="L454" s="145"/>
    </row>
    <row r="455" spans="2:12" s="74" customFormat="1" x14ac:dyDescent="0.35">
      <c r="B455" s="66"/>
      <c r="L455" s="145"/>
    </row>
    <row r="456" spans="2:12" s="74" customFormat="1" x14ac:dyDescent="0.35">
      <c r="B456" s="66"/>
      <c r="L456" s="145"/>
    </row>
    <row r="457" spans="2:12" s="74" customFormat="1" x14ac:dyDescent="0.35">
      <c r="B457" s="66"/>
      <c r="L457" s="145"/>
    </row>
    <row r="458" spans="2:12" s="74" customFormat="1" x14ac:dyDescent="0.35">
      <c r="B458" s="66"/>
      <c r="L458" s="145"/>
    </row>
    <row r="459" spans="2:12" s="74" customFormat="1" x14ac:dyDescent="0.35">
      <c r="B459" s="66"/>
      <c r="L459" s="145"/>
    </row>
    <row r="460" spans="2:12" s="74" customFormat="1" x14ac:dyDescent="0.35">
      <c r="B460" s="66"/>
      <c r="L460" s="145"/>
    </row>
    <row r="461" spans="2:12" s="74" customFormat="1" x14ac:dyDescent="0.35">
      <c r="B461" s="66"/>
      <c r="L461" s="145"/>
    </row>
    <row r="462" spans="2:12" s="74" customFormat="1" x14ac:dyDescent="0.35">
      <c r="B462" s="66"/>
      <c r="L462" s="145"/>
    </row>
    <row r="463" spans="2:12" s="74" customFormat="1" x14ac:dyDescent="0.35">
      <c r="B463" s="66"/>
      <c r="L463" s="145"/>
    </row>
    <row r="464" spans="2:12" s="74" customFormat="1" x14ac:dyDescent="0.35">
      <c r="B464" s="66"/>
      <c r="L464" s="145"/>
    </row>
    <row r="465" spans="2:12" s="74" customFormat="1" x14ac:dyDescent="0.35">
      <c r="B465" s="66"/>
      <c r="L465" s="145"/>
    </row>
    <row r="466" spans="2:12" s="74" customFormat="1" x14ac:dyDescent="0.35">
      <c r="B466" s="66"/>
      <c r="L466" s="145"/>
    </row>
    <row r="467" spans="2:12" s="74" customFormat="1" x14ac:dyDescent="0.35">
      <c r="B467" s="66"/>
      <c r="L467" s="145"/>
    </row>
    <row r="468" spans="2:12" s="74" customFormat="1" x14ac:dyDescent="0.35">
      <c r="B468" s="66"/>
      <c r="L468" s="145"/>
    </row>
    <row r="469" spans="2:12" s="74" customFormat="1" x14ac:dyDescent="0.35">
      <c r="B469" s="66"/>
      <c r="L469" s="145"/>
    </row>
    <row r="470" spans="2:12" s="74" customFormat="1" x14ac:dyDescent="0.35">
      <c r="B470" s="66"/>
      <c r="L470" s="145"/>
    </row>
    <row r="471" spans="2:12" s="74" customFormat="1" x14ac:dyDescent="0.35">
      <c r="B471" s="66"/>
      <c r="L471" s="145"/>
    </row>
    <row r="472" spans="2:12" s="74" customFormat="1" x14ac:dyDescent="0.35">
      <c r="B472" s="66"/>
      <c r="L472" s="145"/>
    </row>
    <row r="473" spans="2:12" s="74" customFormat="1" x14ac:dyDescent="0.35">
      <c r="B473" s="66"/>
      <c r="L473" s="145"/>
    </row>
    <row r="474" spans="2:12" s="74" customFormat="1" x14ac:dyDescent="0.35">
      <c r="B474" s="66"/>
      <c r="L474" s="145"/>
    </row>
    <row r="475" spans="2:12" s="74" customFormat="1" x14ac:dyDescent="0.35">
      <c r="B475" s="66"/>
      <c r="L475" s="145"/>
    </row>
    <row r="476" spans="2:12" s="74" customFormat="1" x14ac:dyDescent="0.35">
      <c r="B476" s="66"/>
      <c r="L476" s="145"/>
    </row>
    <row r="477" spans="2:12" s="74" customFormat="1" x14ac:dyDescent="0.35">
      <c r="B477" s="66"/>
      <c r="L477" s="145"/>
    </row>
    <row r="478" spans="2:12" s="74" customFormat="1" x14ac:dyDescent="0.35">
      <c r="B478" s="66"/>
      <c r="L478" s="145"/>
    </row>
    <row r="479" spans="2:12" s="74" customFormat="1" x14ac:dyDescent="0.35">
      <c r="B479" s="66"/>
      <c r="L479" s="145"/>
    </row>
    <row r="480" spans="2:12" s="74" customFormat="1" x14ac:dyDescent="0.35">
      <c r="B480" s="66"/>
      <c r="L480" s="145"/>
    </row>
    <row r="481" spans="2:12" s="74" customFormat="1" x14ac:dyDescent="0.35">
      <c r="B481" s="66"/>
      <c r="L481" s="145"/>
    </row>
    <row r="482" spans="2:12" s="74" customFormat="1" x14ac:dyDescent="0.35">
      <c r="B482" s="66"/>
      <c r="L482" s="145"/>
    </row>
    <row r="483" spans="2:12" s="74" customFormat="1" x14ac:dyDescent="0.35">
      <c r="B483" s="66"/>
      <c r="L483" s="145"/>
    </row>
    <row r="484" spans="2:12" s="74" customFormat="1" x14ac:dyDescent="0.35">
      <c r="B484" s="66"/>
      <c r="L484" s="145"/>
    </row>
    <row r="485" spans="2:12" s="74" customFormat="1" x14ac:dyDescent="0.35">
      <c r="B485" s="66"/>
      <c r="L485" s="145"/>
    </row>
    <row r="486" spans="2:12" s="74" customFormat="1" x14ac:dyDescent="0.35">
      <c r="B486" s="66"/>
      <c r="L486" s="145"/>
    </row>
    <row r="487" spans="2:12" s="74" customFormat="1" x14ac:dyDescent="0.35">
      <c r="B487" s="66"/>
      <c r="L487" s="145"/>
    </row>
    <row r="488" spans="2:12" s="74" customFormat="1" x14ac:dyDescent="0.35">
      <c r="B488" s="66"/>
      <c r="L488" s="145"/>
    </row>
    <row r="489" spans="2:12" s="74" customFormat="1" x14ac:dyDescent="0.35">
      <c r="B489" s="66"/>
      <c r="L489" s="145"/>
    </row>
    <row r="490" spans="2:12" s="74" customFormat="1" x14ac:dyDescent="0.35">
      <c r="B490" s="66"/>
      <c r="L490" s="145"/>
    </row>
    <row r="491" spans="2:12" s="74" customFormat="1" x14ac:dyDescent="0.35">
      <c r="B491" s="66"/>
      <c r="L491" s="145"/>
    </row>
    <row r="492" spans="2:12" s="74" customFormat="1" x14ac:dyDescent="0.35">
      <c r="B492" s="66"/>
      <c r="L492" s="145"/>
    </row>
    <row r="493" spans="2:12" s="74" customFormat="1" x14ac:dyDescent="0.35">
      <c r="B493" s="66"/>
      <c r="L493" s="145"/>
    </row>
    <row r="494" spans="2:12" s="74" customFormat="1" x14ac:dyDescent="0.35">
      <c r="B494" s="66"/>
      <c r="L494" s="145"/>
    </row>
    <row r="495" spans="2:12" s="74" customFormat="1" x14ac:dyDescent="0.35">
      <c r="B495" s="66"/>
      <c r="L495" s="145"/>
    </row>
    <row r="496" spans="2:12" s="74" customFormat="1" x14ac:dyDescent="0.35">
      <c r="B496" s="66"/>
      <c r="L496" s="145"/>
    </row>
    <row r="497" spans="2:12" s="74" customFormat="1" x14ac:dyDescent="0.35">
      <c r="B497" s="66"/>
      <c r="L497" s="145"/>
    </row>
    <row r="498" spans="2:12" s="74" customFormat="1" x14ac:dyDescent="0.35">
      <c r="B498" s="66"/>
      <c r="L498" s="145"/>
    </row>
    <row r="499" spans="2:12" s="74" customFormat="1" x14ac:dyDescent="0.35">
      <c r="B499" s="66"/>
      <c r="L499" s="145"/>
    </row>
    <row r="500" spans="2:12" s="74" customFormat="1" x14ac:dyDescent="0.35">
      <c r="B500" s="66"/>
      <c r="L500" s="145"/>
    </row>
    <row r="501" spans="2:12" s="74" customFormat="1" x14ac:dyDescent="0.35">
      <c r="B501" s="66"/>
      <c r="L501" s="145"/>
    </row>
    <row r="502" spans="2:12" s="74" customFormat="1" x14ac:dyDescent="0.35">
      <c r="B502" s="66"/>
      <c r="L502" s="145"/>
    </row>
    <row r="503" spans="2:12" s="74" customFormat="1" x14ac:dyDescent="0.35">
      <c r="B503" s="66"/>
      <c r="L503" s="145"/>
    </row>
    <row r="504" spans="2:12" s="74" customFormat="1" x14ac:dyDescent="0.35">
      <c r="B504" s="66"/>
      <c r="L504" s="145"/>
    </row>
    <row r="505" spans="2:12" s="74" customFormat="1" x14ac:dyDescent="0.35">
      <c r="B505" s="66"/>
      <c r="L505" s="145"/>
    </row>
    <row r="506" spans="2:12" s="74" customFormat="1" x14ac:dyDescent="0.35">
      <c r="B506" s="66"/>
      <c r="L506" s="145"/>
    </row>
    <row r="507" spans="2:12" s="74" customFormat="1" x14ac:dyDescent="0.35">
      <c r="B507" s="66"/>
      <c r="L507" s="145"/>
    </row>
    <row r="508" spans="2:12" s="74" customFormat="1" x14ac:dyDescent="0.35">
      <c r="B508" s="66"/>
      <c r="L508" s="145"/>
    </row>
    <row r="509" spans="2:12" s="74" customFormat="1" x14ac:dyDescent="0.35">
      <c r="B509" s="66"/>
      <c r="L509" s="145"/>
    </row>
    <row r="510" spans="2:12" s="74" customFormat="1" x14ac:dyDescent="0.35">
      <c r="B510" s="66"/>
      <c r="L510" s="145"/>
    </row>
    <row r="511" spans="2:12" s="74" customFormat="1" x14ac:dyDescent="0.35">
      <c r="B511" s="66"/>
      <c r="L511" s="145"/>
    </row>
    <row r="512" spans="2:12" s="74" customFormat="1" x14ac:dyDescent="0.35">
      <c r="B512" s="66"/>
      <c r="L512" s="145"/>
    </row>
    <row r="513" spans="2:12" s="74" customFormat="1" x14ac:dyDescent="0.35">
      <c r="B513" s="66"/>
      <c r="L513" s="145"/>
    </row>
    <row r="514" spans="2:12" s="74" customFormat="1" x14ac:dyDescent="0.35">
      <c r="B514" s="66"/>
      <c r="L514" s="145"/>
    </row>
    <row r="515" spans="2:12" s="74" customFormat="1" x14ac:dyDescent="0.35">
      <c r="B515" s="66"/>
      <c r="L515" s="145"/>
    </row>
    <row r="516" spans="2:12" s="74" customFormat="1" x14ac:dyDescent="0.35">
      <c r="B516" s="66"/>
      <c r="L516" s="145"/>
    </row>
    <row r="517" spans="2:12" s="74" customFormat="1" x14ac:dyDescent="0.35">
      <c r="B517" s="66"/>
      <c r="L517" s="145"/>
    </row>
    <row r="518" spans="2:12" s="74" customFormat="1" x14ac:dyDescent="0.35">
      <c r="B518" s="66"/>
      <c r="L518" s="145"/>
    </row>
    <row r="519" spans="2:12" s="74" customFormat="1" x14ac:dyDescent="0.35">
      <c r="B519" s="66"/>
      <c r="L519" s="145"/>
    </row>
    <row r="520" spans="2:12" s="74" customFormat="1" x14ac:dyDescent="0.35">
      <c r="B520" s="66"/>
      <c r="L520" s="145"/>
    </row>
    <row r="521" spans="2:12" s="74" customFormat="1" x14ac:dyDescent="0.35">
      <c r="B521" s="66"/>
      <c r="L521" s="145"/>
    </row>
    <row r="522" spans="2:12" s="74" customFormat="1" x14ac:dyDescent="0.35">
      <c r="B522" s="66"/>
      <c r="L522" s="145"/>
    </row>
    <row r="523" spans="2:12" s="74" customFormat="1" x14ac:dyDescent="0.35">
      <c r="B523" s="66"/>
      <c r="L523" s="145"/>
    </row>
    <row r="524" spans="2:12" s="74" customFormat="1" x14ac:dyDescent="0.35">
      <c r="B524" s="66"/>
      <c r="L524" s="145"/>
    </row>
    <row r="525" spans="2:12" s="74" customFormat="1" x14ac:dyDescent="0.35">
      <c r="B525" s="66"/>
      <c r="L525" s="145"/>
    </row>
    <row r="526" spans="2:12" s="74" customFormat="1" x14ac:dyDescent="0.35">
      <c r="B526" s="66"/>
      <c r="L526" s="145"/>
    </row>
    <row r="527" spans="2:12" s="74" customFormat="1" x14ac:dyDescent="0.35">
      <c r="B527" s="66"/>
      <c r="L527" s="145"/>
    </row>
    <row r="528" spans="2:12" s="74" customFormat="1" x14ac:dyDescent="0.35">
      <c r="B528" s="66"/>
      <c r="L528" s="145"/>
    </row>
    <row r="529" spans="2:12" s="74" customFormat="1" x14ac:dyDescent="0.35">
      <c r="B529" s="66"/>
      <c r="L529" s="145"/>
    </row>
    <row r="530" spans="2:12" s="74" customFormat="1" x14ac:dyDescent="0.35">
      <c r="B530" s="66"/>
      <c r="L530" s="145"/>
    </row>
    <row r="531" spans="2:12" s="74" customFormat="1" x14ac:dyDescent="0.35">
      <c r="B531" s="66"/>
      <c r="L531" s="145"/>
    </row>
    <row r="532" spans="2:12" s="74" customFormat="1" x14ac:dyDescent="0.35">
      <c r="B532" s="66"/>
      <c r="L532" s="145"/>
    </row>
    <row r="533" spans="2:12" s="74" customFormat="1" x14ac:dyDescent="0.35">
      <c r="B533" s="66"/>
      <c r="L533" s="145"/>
    </row>
    <row r="534" spans="2:12" s="74" customFormat="1" x14ac:dyDescent="0.35">
      <c r="B534" s="66"/>
      <c r="L534" s="145"/>
    </row>
    <row r="535" spans="2:12" s="74" customFormat="1" x14ac:dyDescent="0.35">
      <c r="B535" s="66"/>
      <c r="L535" s="145"/>
    </row>
    <row r="536" spans="2:12" s="74" customFormat="1" x14ac:dyDescent="0.35">
      <c r="B536" s="66"/>
      <c r="L536" s="145"/>
    </row>
    <row r="537" spans="2:12" s="74" customFormat="1" x14ac:dyDescent="0.35">
      <c r="B537" s="66"/>
      <c r="L537" s="145"/>
    </row>
    <row r="538" spans="2:12" s="74" customFormat="1" x14ac:dyDescent="0.35">
      <c r="B538" s="66"/>
      <c r="L538" s="145"/>
    </row>
    <row r="539" spans="2:12" s="74" customFormat="1" x14ac:dyDescent="0.35">
      <c r="B539" s="66"/>
      <c r="L539" s="145"/>
    </row>
    <row r="540" spans="2:12" s="74" customFormat="1" x14ac:dyDescent="0.35">
      <c r="B540" s="66"/>
      <c r="L540" s="145"/>
    </row>
    <row r="541" spans="2:12" s="74" customFormat="1" x14ac:dyDescent="0.35">
      <c r="B541" s="66"/>
      <c r="L541" s="145"/>
    </row>
    <row r="542" spans="2:12" s="74" customFormat="1" x14ac:dyDescent="0.35">
      <c r="B542" s="66"/>
      <c r="L542" s="145"/>
    </row>
    <row r="543" spans="2:12" s="74" customFormat="1" x14ac:dyDescent="0.35">
      <c r="B543" s="66"/>
      <c r="L543" s="145"/>
    </row>
    <row r="544" spans="2:12" s="74" customFormat="1" x14ac:dyDescent="0.35">
      <c r="B544" s="66"/>
      <c r="L544" s="145"/>
    </row>
    <row r="545" spans="2:12" s="74" customFormat="1" x14ac:dyDescent="0.35">
      <c r="B545" s="66"/>
      <c r="L545" s="145"/>
    </row>
    <row r="546" spans="2:12" s="74" customFormat="1" x14ac:dyDescent="0.35">
      <c r="B546" s="66"/>
      <c r="L546" s="145"/>
    </row>
    <row r="547" spans="2:12" s="74" customFormat="1" x14ac:dyDescent="0.35">
      <c r="B547" s="66"/>
      <c r="L547" s="145"/>
    </row>
    <row r="548" spans="2:12" s="74" customFormat="1" x14ac:dyDescent="0.35">
      <c r="B548" s="66"/>
      <c r="L548" s="145"/>
    </row>
    <row r="549" spans="2:12" s="74" customFormat="1" x14ac:dyDescent="0.35">
      <c r="B549" s="66"/>
      <c r="L549" s="145"/>
    </row>
    <row r="550" spans="2:12" s="74" customFormat="1" x14ac:dyDescent="0.35">
      <c r="B550" s="66"/>
      <c r="L550" s="145"/>
    </row>
    <row r="551" spans="2:12" s="74" customFormat="1" x14ac:dyDescent="0.35">
      <c r="B551" s="66"/>
      <c r="L551" s="145"/>
    </row>
    <row r="552" spans="2:12" s="74" customFormat="1" x14ac:dyDescent="0.35">
      <c r="B552" s="66"/>
      <c r="L552" s="145"/>
    </row>
    <row r="553" spans="2:12" s="74" customFormat="1" x14ac:dyDescent="0.35">
      <c r="B553" s="66"/>
      <c r="L553" s="145"/>
    </row>
    <row r="554" spans="2:12" s="74" customFormat="1" x14ac:dyDescent="0.35">
      <c r="B554" s="66"/>
      <c r="L554" s="145"/>
    </row>
    <row r="555" spans="2:12" s="74" customFormat="1" x14ac:dyDescent="0.35">
      <c r="B555" s="66"/>
      <c r="L555" s="145"/>
    </row>
    <row r="556" spans="2:12" s="74" customFormat="1" x14ac:dyDescent="0.35">
      <c r="B556" s="66"/>
      <c r="L556" s="145"/>
    </row>
    <row r="557" spans="2:12" s="74" customFormat="1" x14ac:dyDescent="0.35">
      <c r="B557" s="66"/>
      <c r="L557" s="145"/>
    </row>
    <row r="558" spans="2:12" s="74" customFormat="1" x14ac:dyDescent="0.35">
      <c r="B558" s="66"/>
      <c r="L558" s="145"/>
    </row>
    <row r="559" spans="2:12" s="74" customFormat="1" x14ac:dyDescent="0.35">
      <c r="B559" s="66"/>
      <c r="L559" s="145"/>
    </row>
    <row r="560" spans="2:12" s="74" customFormat="1" x14ac:dyDescent="0.35">
      <c r="B560" s="66"/>
      <c r="L560" s="145"/>
    </row>
    <row r="561" spans="2:12" s="74" customFormat="1" x14ac:dyDescent="0.35">
      <c r="B561" s="66"/>
      <c r="L561" s="145"/>
    </row>
    <row r="562" spans="2:12" s="74" customFormat="1" x14ac:dyDescent="0.35">
      <c r="B562" s="66"/>
      <c r="L562" s="145"/>
    </row>
    <row r="563" spans="2:12" s="74" customFormat="1" x14ac:dyDescent="0.35">
      <c r="B563" s="66"/>
      <c r="L563" s="145"/>
    </row>
    <row r="564" spans="2:12" s="74" customFormat="1" x14ac:dyDescent="0.35">
      <c r="B564" s="66"/>
      <c r="L564" s="145"/>
    </row>
    <row r="565" spans="2:12" s="74" customFormat="1" x14ac:dyDescent="0.35">
      <c r="B565" s="66"/>
      <c r="L565" s="145"/>
    </row>
    <row r="566" spans="2:12" s="74" customFormat="1" x14ac:dyDescent="0.35">
      <c r="B566" s="66"/>
      <c r="L566" s="145"/>
    </row>
    <row r="567" spans="2:12" s="74" customFormat="1" x14ac:dyDescent="0.35">
      <c r="B567" s="66"/>
      <c r="L567" s="145"/>
    </row>
    <row r="568" spans="2:12" s="74" customFormat="1" x14ac:dyDescent="0.35">
      <c r="B568" s="66"/>
      <c r="L568" s="145"/>
    </row>
    <row r="569" spans="2:12" s="74" customFormat="1" x14ac:dyDescent="0.35">
      <c r="B569" s="66"/>
      <c r="L569" s="145"/>
    </row>
    <row r="570" spans="2:12" s="74" customFormat="1" x14ac:dyDescent="0.35">
      <c r="B570" s="66"/>
      <c r="L570" s="145"/>
    </row>
    <row r="571" spans="2:12" s="74" customFormat="1" x14ac:dyDescent="0.35">
      <c r="B571" s="66"/>
      <c r="L571" s="145"/>
    </row>
    <row r="572" spans="2:12" s="74" customFormat="1" x14ac:dyDescent="0.35">
      <c r="B572" s="66"/>
      <c r="L572" s="145"/>
    </row>
    <row r="573" spans="2:12" s="74" customFormat="1" x14ac:dyDescent="0.35">
      <c r="B573" s="66"/>
      <c r="L573" s="145"/>
    </row>
    <row r="574" spans="2:12" s="74" customFormat="1" x14ac:dyDescent="0.35">
      <c r="B574" s="66"/>
      <c r="L574" s="145"/>
    </row>
    <row r="575" spans="2:12" s="74" customFormat="1" x14ac:dyDescent="0.35">
      <c r="B575" s="66"/>
      <c r="L575" s="145"/>
    </row>
    <row r="576" spans="2:12" s="74" customFormat="1" x14ac:dyDescent="0.35">
      <c r="B576" s="66"/>
      <c r="L576" s="145"/>
    </row>
    <row r="577" spans="2:12" s="74" customFormat="1" x14ac:dyDescent="0.35">
      <c r="B577" s="66"/>
      <c r="L577" s="145"/>
    </row>
    <row r="578" spans="2:12" s="74" customFormat="1" x14ac:dyDescent="0.35">
      <c r="B578" s="66"/>
      <c r="L578" s="145"/>
    </row>
    <row r="579" spans="2:12" s="74" customFormat="1" x14ac:dyDescent="0.35">
      <c r="B579" s="66"/>
      <c r="L579" s="145"/>
    </row>
    <row r="580" spans="2:12" s="74" customFormat="1" x14ac:dyDescent="0.35">
      <c r="B580" s="66"/>
      <c r="L580" s="145"/>
    </row>
    <row r="581" spans="2:12" s="74" customFormat="1" x14ac:dyDescent="0.35">
      <c r="B581" s="66"/>
      <c r="L581" s="145"/>
    </row>
    <row r="582" spans="2:12" s="74" customFormat="1" x14ac:dyDescent="0.35">
      <c r="B582" s="66"/>
      <c r="L582" s="145"/>
    </row>
    <row r="583" spans="2:12" s="74" customFormat="1" x14ac:dyDescent="0.35">
      <c r="B583" s="66"/>
      <c r="L583" s="145"/>
    </row>
    <row r="584" spans="2:12" s="74" customFormat="1" x14ac:dyDescent="0.35">
      <c r="B584" s="66"/>
      <c r="L584" s="145"/>
    </row>
    <row r="585" spans="2:12" s="74" customFormat="1" x14ac:dyDescent="0.35">
      <c r="B585" s="66"/>
      <c r="L585" s="145"/>
    </row>
    <row r="586" spans="2:12" s="74" customFormat="1" x14ac:dyDescent="0.35">
      <c r="B586" s="66"/>
      <c r="L586" s="145"/>
    </row>
    <row r="587" spans="2:12" s="74" customFormat="1" x14ac:dyDescent="0.35">
      <c r="B587" s="66"/>
      <c r="L587" s="145"/>
    </row>
    <row r="588" spans="2:12" s="74" customFormat="1" x14ac:dyDescent="0.35">
      <c r="B588" s="66"/>
      <c r="L588" s="145"/>
    </row>
    <row r="589" spans="2:12" s="74" customFormat="1" x14ac:dyDescent="0.35">
      <c r="B589" s="66"/>
      <c r="L589" s="145"/>
    </row>
    <row r="590" spans="2:12" s="74" customFormat="1" x14ac:dyDescent="0.35">
      <c r="B590" s="66"/>
      <c r="L590" s="145"/>
    </row>
    <row r="591" spans="2:12" s="74" customFormat="1" x14ac:dyDescent="0.35">
      <c r="B591" s="66"/>
      <c r="L591" s="145"/>
    </row>
    <row r="592" spans="2:12" s="74" customFormat="1" x14ac:dyDescent="0.35">
      <c r="B592" s="66"/>
      <c r="L592" s="145"/>
    </row>
    <row r="593" spans="2:12" s="74" customFormat="1" x14ac:dyDescent="0.35">
      <c r="B593" s="66"/>
      <c r="L593" s="145"/>
    </row>
    <row r="594" spans="2:12" s="74" customFormat="1" x14ac:dyDescent="0.35">
      <c r="B594" s="66"/>
      <c r="L594" s="145"/>
    </row>
    <row r="595" spans="2:12" s="74" customFormat="1" x14ac:dyDescent="0.35">
      <c r="B595" s="66"/>
      <c r="L595" s="145"/>
    </row>
    <row r="596" spans="2:12" s="74" customFormat="1" x14ac:dyDescent="0.35">
      <c r="B596" s="66"/>
      <c r="L596" s="145"/>
    </row>
    <row r="597" spans="2:12" s="74" customFormat="1" x14ac:dyDescent="0.35">
      <c r="B597" s="66"/>
      <c r="L597" s="145"/>
    </row>
    <row r="598" spans="2:12" s="74" customFormat="1" x14ac:dyDescent="0.35">
      <c r="B598" s="66"/>
      <c r="L598" s="145"/>
    </row>
    <row r="599" spans="2:12" s="74" customFormat="1" x14ac:dyDescent="0.35">
      <c r="B599" s="66"/>
      <c r="L599" s="145"/>
    </row>
    <row r="600" spans="2:12" s="74" customFormat="1" x14ac:dyDescent="0.35">
      <c r="B600" s="66"/>
      <c r="L600" s="145"/>
    </row>
    <row r="601" spans="2:12" s="74" customFormat="1" x14ac:dyDescent="0.35">
      <c r="B601" s="66"/>
      <c r="L601" s="145"/>
    </row>
    <row r="602" spans="2:12" s="74" customFormat="1" x14ac:dyDescent="0.35">
      <c r="B602" s="66"/>
      <c r="L602" s="145"/>
    </row>
    <row r="603" spans="2:12" s="74" customFormat="1" x14ac:dyDescent="0.35">
      <c r="B603" s="66"/>
      <c r="L603" s="145"/>
    </row>
    <row r="604" spans="2:12" s="74" customFormat="1" x14ac:dyDescent="0.35">
      <c r="B604" s="66"/>
      <c r="L604" s="145"/>
    </row>
    <row r="605" spans="2:12" s="74" customFormat="1" x14ac:dyDescent="0.35">
      <c r="B605" s="66"/>
      <c r="L605" s="145"/>
    </row>
    <row r="606" spans="2:12" s="74" customFormat="1" x14ac:dyDescent="0.35">
      <c r="B606" s="66"/>
      <c r="L606" s="145"/>
    </row>
    <row r="607" spans="2:12" s="74" customFormat="1" x14ac:dyDescent="0.35">
      <c r="B607" s="66"/>
      <c r="L607" s="145"/>
    </row>
    <row r="608" spans="2:12" s="74" customFormat="1" x14ac:dyDescent="0.35">
      <c r="B608" s="66"/>
      <c r="L608" s="145"/>
    </row>
    <row r="609" spans="2:12" s="74" customFormat="1" x14ac:dyDescent="0.35">
      <c r="B609" s="66"/>
      <c r="L609" s="145"/>
    </row>
    <row r="610" spans="2:12" s="74" customFormat="1" x14ac:dyDescent="0.35">
      <c r="B610" s="66"/>
      <c r="L610" s="145"/>
    </row>
    <row r="611" spans="2:12" s="74" customFormat="1" x14ac:dyDescent="0.35">
      <c r="B611" s="66"/>
      <c r="L611" s="145"/>
    </row>
    <row r="612" spans="2:12" s="74" customFormat="1" x14ac:dyDescent="0.35">
      <c r="B612" s="66"/>
      <c r="L612" s="145"/>
    </row>
    <row r="613" spans="2:12" s="74" customFormat="1" x14ac:dyDescent="0.35">
      <c r="B613" s="66"/>
      <c r="L613" s="145"/>
    </row>
    <row r="614" spans="2:12" s="74" customFormat="1" x14ac:dyDescent="0.35">
      <c r="B614" s="66"/>
      <c r="L614" s="145"/>
    </row>
    <row r="615" spans="2:12" s="74" customFormat="1" x14ac:dyDescent="0.35">
      <c r="B615" s="66"/>
      <c r="L615" s="145"/>
    </row>
    <row r="616" spans="2:12" s="74" customFormat="1" x14ac:dyDescent="0.35">
      <c r="B616" s="66"/>
      <c r="L616" s="145"/>
    </row>
    <row r="617" spans="2:12" s="74" customFormat="1" x14ac:dyDescent="0.35">
      <c r="B617" s="66"/>
      <c r="L617" s="145"/>
    </row>
    <row r="618" spans="2:12" s="74" customFormat="1" x14ac:dyDescent="0.35">
      <c r="B618" s="66"/>
      <c r="L618" s="145"/>
    </row>
    <row r="619" spans="2:12" s="74" customFormat="1" x14ac:dyDescent="0.35">
      <c r="B619" s="66"/>
      <c r="L619" s="145"/>
    </row>
    <row r="620" spans="2:12" s="74" customFormat="1" x14ac:dyDescent="0.35">
      <c r="B620" s="66"/>
      <c r="L620" s="145"/>
    </row>
    <row r="621" spans="2:12" s="74" customFormat="1" x14ac:dyDescent="0.35">
      <c r="B621" s="66"/>
      <c r="L621" s="145"/>
    </row>
    <row r="622" spans="2:12" s="74" customFormat="1" x14ac:dyDescent="0.35">
      <c r="B622" s="66"/>
      <c r="L622" s="145"/>
    </row>
    <row r="623" spans="2:12" s="74" customFormat="1" x14ac:dyDescent="0.35">
      <c r="B623" s="66"/>
      <c r="L623" s="145"/>
    </row>
    <row r="624" spans="2:12" s="74" customFormat="1" x14ac:dyDescent="0.35">
      <c r="B624" s="66"/>
      <c r="L624" s="145"/>
    </row>
    <row r="625" spans="2:12" s="74" customFormat="1" x14ac:dyDescent="0.35">
      <c r="B625" s="66"/>
      <c r="L625" s="145"/>
    </row>
    <row r="626" spans="2:12" s="74" customFormat="1" x14ac:dyDescent="0.35">
      <c r="B626" s="66"/>
      <c r="L626" s="145"/>
    </row>
    <row r="627" spans="2:12" s="74" customFormat="1" x14ac:dyDescent="0.35">
      <c r="B627" s="66"/>
      <c r="L627" s="145"/>
    </row>
    <row r="628" spans="2:12" s="74" customFormat="1" x14ac:dyDescent="0.35">
      <c r="B628" s="66"/>
      <c r="L628" s="145"/>
    </row>
    <row r="629" spans="2:12" s="74" customFormat="1" x14ac:dyDescent="0.35">
      <c r="B629" s="66"/>
      <c r="L629" s="145"/>
    </row>
    <row r="630" spans="2:12" s="74" customFormat="1" x14ac:dyDescent="0.35">
      <c r="B630" s="66"/>
      <c r="L630" s="145"/>
    </row>
    <row r="631" spans="2:12" s="74" customFormat="1" x14ac:dyDescent="0.35">
      <c r="B631" s="66"/>
      <c r="L631" s="145"/>
    </row>
    <row r="632" spans="2:12" s="74" customFormat="1" x14ac:dyDescent="0.35">
      <c r="B632" s="66"/>
      <c r="L632" s="145"/>
    </row>
    <row r="633" spans="2:12" s="74" customFormat="1" x14ac:dyDescent="0.35">
      <c r="B633" s="66"/>
      <c r="L633" s="145"/>
    </row>
    <row r="634" spans="2:12" s="74" customFormat="1" x14ac:dyDescent="0.35">
      <c r="B634" s="66"/>
      <c r="L634" s="145"/>
    </row>
    <row r="635" spans="2:12" s="74" customFormat="1" x14ac:dyDescent="0.35">
      <c r="B635" s="66"/>
      <c r="L635" s="145"/>
    </row>
    <row r="636" spans="2:12" s="74" customFormat="1" x14ac:dyDescent="0.35">
      <c r="B636" s="66"/>
      <c r="L636" s="145"/>
    </row>
    <row r="637" spans="2:12" s="74" customFormat="1" x14ac:dyDescent="0.35">
      <c r="B637" s="66"/>
      <c r="L637" s="145"/>
    </row>
    <row r="638" spans="2:12" s="74" customFormat="1" x14ac:dyDescent="0.35">
      <c r="B638" s="66"/>
      <c r="L638" s="145"/>
    </row>
    <row r="639" spans="2:12" s="74" customFormat="1" x14ac:dyDescent="0.35">
      <c r="B639" s="66"/>
      <c r="L639" s="145"/>
    </row>
    <row r="640" spans="2:12" s="74" customFormat="1" x14ac:dyDescent="0.35">
      <c r="B640" s="66"/>
      <c r="L640" s="145"/>
    </row>
    <row r="641" spans="2:12" s="74" customFormat="1" x14ac:dyDescent="0.35">
      <c r="B641" s="66"/>
      <c r="L641" s="145"/>
    </row>
    <row r="642" spans="2:12" s="74" customFormat="1" x14ac:dyDescent="0.35">
      <c r="B642" s="66"/>
      <c r="L642" s="145"/>
    </row>
    <row r="643" spans="2:12" s="74" customFormat="1" x14ac:dyDescent="0.35">
      <c r="B643" s="66"/>
      <c r="L643" s="145"/>
    </row>
    <row r="644" spans="2:12" s="74" customFormat="1" x14ac:dyDescent="0.35">
      <c r="B644" s="66"/>
      <c r="L644" s="145"/>
    </row>
    <row r="645" spans="2:12" s="74" customFormat="1" x14ac:dyDescent="0.35">
      <c r="B645" s="66"/>
      <c r="L645" s="145"/>
    </row>
    <row r="646" spans="2:12" s="74" customFormat="1" x14ac:dyDescent="0.35">
      <c r="B646" s="66"/>
      <c r="L646" s="145"/>
    </row>
    <row r="647" spans="2:12" s="74" customFormat="1" x14ac:dyDescent="0.35">
      <c r="B647" s="66"/>
      <c r="L647" s="145"/>
    </row>
    <row r="648" spans="2:12" s="74" customFormat="1" x14ac:dyDescent="0.35">
      <c r="B648" s="66"/>
      <c r="L648" s="145"/>
    </row>
    <row r="649" spans="2:12" s="74" customFormat="1" x14ac:dyDescent="0.35">
      <c r="B649" s="66"/>
      <c r="L649" s="145"/>
    </row>
    <row r="650" spans="2:12" s="74" customFormat="1" x14ac:dyDescent="0.35">
      <c r="B650" s="66"/>
      <c r="L650" s="145"/>
    </row>
    <row r="651" spans="2:12" s="74" customFormat="1" x14ac:dyDescent="0.35">
      <c r="B651" s="66"/>
      <c r="L651" s="145"/>
    </row>
    <row r="652" spans="2:12" s="74" customFormat="1" x14ac:dyDescent="0.35">
      <c r="B652" s="66"/>
      <c r="L652" s="145"/>
    </row>
    <row r="653" spans="2:12" s="74" customFormat="1" x14ac:dyDescent="0.35">
      <c r="B653" s="66"/>
      <c r="L653" s="145"/>
    </row>
    <row r="654" spans="2:12" s="74" customFormat="1" x14ac:dyDescent="0.35">
      <c r="B654" s="66"/>
      <c r="L654" s="145"/>
    </row>
    <row r="655" spans="2:12" s="74" customFormat="1" x14ac:dyDescent="0.35">
      <c r="B655" s="66"/>
      <c r="L655" s="145"/>
    </row>
    <row r="656" spans="2:12" s="74" customFormat="1" x14ac:dyDescent="0.35">
      <c r="B656" s="66"/>
      <c r="L656" s="145"/>
    </row>
    <row r="657" spans="2:12" s="74" customFormat="1" x14ac:dyDescent="0.35">
      <c r="B657" s="66"/>
      <c r="L657" s="145"/>
    </row>
    <row r="658" spans="2:12" s="74" customFormat="1" x14ac:dyDescent="0.35">
      <c r="B658" s="66"/>
      <c r="L658" s="145"/>
    </row>
    <row r="659" spans="2:12" s="74" customFormat="1" x14ac:dyDescent="0.35">
      <c r="B659" s="66"/>
      <c r="L659" s="145"/>
    </row>
    <row r="660" spans="2:12" s="74" customFormat="1" x14ac:dyDescent="0.35">
      <c r="B660" s="66"/>
      <c r="L660" s="145"/>
    </row>
    <row r="661" spans="2:12" s="74" customFormat="1" x14ac:dyDescent="0.35">
      <c r="B661" s="66"/>
      <c r="L661" s="145"/>
    </row>
    <row r="662" spans="2:12" s="74" customFormat="1" x14ac:dyDescent="0.35">
      <c r="B662" s="66"/>
      <c r="L662" s="145"/>
    </row>
    <row r="663" spans="2:12" s="74" customFormat="1" x14ac:dyDescent="0.35">
      <c r="B663" s="66"/>
      <c r="L663" s="145"/>
    </row>
    <row r="664" spans="2:12" s="74" customFormat="1" x14ac:dyDescent="0.35">
      <c r="B664" s="66"/>
      <c r="L664" s="145"/>
    </row>
    <row r="665" spans="2:12" s="74" customFormat="1" x14ac:dyDescent="0.35">
      <c r="B665" s="66"/>
      <c r="L665" s="145"/>
    </row>
    <row r="666" spans="2:12" s="74" customFormat="1" x14ac:dyDescent="0.35">
      <c r="B666" s="66"/>
      <c r="L666" s="145"/>
    </row>
    <row r="667" spans="2:12" s="74" customFormat="1" x14ac:dyDescent="0.35">
      <c r="B667" s="66"/>
      <c r="L667" s="145"/>
    </row>
    <row r="668" spans="2:12" s="74" customFormat="1" x14ac:dyDescent="0.35">
      <c r="B668" s="66"/>
      <c r="L668" s="145"/>
    </row>
    <row r="669" spans="2:12" s="74" customFormat="1" x14ac:dyDescent="0.35">
      <c r="B669" s="66"/>
      <c r="L669" s="145"/>
    </row>
    <row r="670" spans="2:12" s="74" customFormat="1" x14ac:dyDescent="0.35">
      <c r="B670" s="66"/>
      <c r="L670" s="145"/>
    </row>
    <row r="671" spans="2:12" s="74" customFormat="1" x14ac:dyDescent="0.35">
      <c r="B671" s="66"/>
      <c r="L671" s="145"/>
    </row>
    <row r="672" spans="2:12" s="74" customFormat="1" x14ac:dyDescent="0.35">
      <c r="B672" s="66"/>
      <c r="L672" s="145"/>
    </row>
    <row r="673" spans="2:12" s="74" customFormat="1" x14ac:dyDescent="0.35">
      <c r="B673" s="66"/>
      <c r="L673" s="145"/>
    </row>
    <row r="674" spans="2:12" s="74" customFormat="1" x14ac:dyDescent="0.35">
      <c r="B674" s="66"/>
      <c r="L674" s="145"/>
    </row>
    <row r="675" spans="2:12" s="74" customFormat="1" x14ac:dyDescent="0.35">
      <c r="B675" s="66"/>
      <c r="L675" s="145"/>
    </row>
    <row r="676" spans="2:12" s="74" customFormat="1" x14ac:dyDescent="0.35">
      <c r="B676" s="66"/>
      <c r="L676" s="145"/>
    </row>
    <row r="677" spans="2:12" s="74" customFormat="1" x14ac:dyDescent="0.35">
      <c r="B677" s="66"/>
      <c r="L677" s="145"/>
    </row>
    <row r="678" spans="2:12" s="74" customFormat="1" x14ac:dyDescent="0.35">
      <c r="B678" s="66"/>
      <c r="L678" s="145"/>
    </row>
    <row r="679" spans="2:12" s="74" customFormat="1" x14ac:dyDescent="0.35">
      <c r="B679" s="66"/>
      <c r="L679" s="145"/>
    </row>
    <row r="680" spans="2:12" s="74" customFormat="1" x14ac:dyDescent="0.35">
      <c r="B680" s="66"/>
      <c r="L680" s="145"/>
    </row>
    <row r="681" spans="2:12" s="74" customFormat="1" x14ac:dyDescent="0.35">
      <c r="B681" s="66"/>
      <c r="L681" s="145"/>
    </row>
    <row r="682" spans="2:12" s="74" customFormat="1" x14ac:dyDescent="0.35">
      <c r="B682" s="66"/>
      <c r="L682" s="145"/>
    </row>
    <row r="683" spans="2:12" s="74" customFormat="1" x14ac:dyDescent="0.35">
      <c r="B683" s="66"/>
      <c r="L683" s="145"/>
    </row>
    <row r="684" spans="2:12" s="74" customFormat="1" x14ac:dyDescent="0.35">
      <c r="B684" s="66"/>
      <c r="L684" s="145"/>
    </row>
    <row r="685" spans="2:12" s="74" customFormat="1" x14ac:dyDescent="0.35">
      <c r="B685" s="66"/>
      <c r="L685" s="145"/>
    </row>
    <row r="686" spans="2:12" s="74" customFormat="1" x14ac:dyDescent="0.35">
      <c r="B686" s="66"/>
      <c r="L686" s="145"/>
    </row>
    <row r="687" spans="2:12" s="74" customFormat="1" x14ac:dyDescent="0.35">
      <c r="B687" s="66"/>
      <c r="L687" s="145"/>
    </row>
    <row r="688" spans="2:12" s="74" customFormat="1" x14ac:dyDescent="0.35">
      <c r="B688" s="66"/>
      <c r="L688" s="145"/>
    </row>
    <row r="689" spans="2:12" s="74" customFormat="1" x14ac:dyDescent="0.35">
      <c r="B689" s="66"/>
      <c r="L689" s="145"/>
    </row>
    <row r="690" spans="2:12" s="74" customFormat="1" x14ac:dyDescent="0.35">
      <c r="B690" s="66"/>
      <c r="L690" s="145"/>
    </row>
    <row r="691" spans="2:12" s="74" customFormat="1" x14ac:dyDescent="0.35">
      <c r="B691" s="66"/>
      <c r="L691" s="145"/>
    </row>
    <row r="692" spans="2:12" s="74" customFormat="1" x14ac:dyDescent="0.35">
      <c r="B692" s="66"/>
      <c r="L692" s="145"/>
    </row>
    <row r="693" spans="2:12" s="74" customFormat="1" x14ac:dyDescent="0.35">
      <c r="B693" s="66"/>
      <c r="L693" s="145"/>
    </row>
    <row r="694" spans="2:12" s="74" customFormat="1" x14ac:dyDescent="0.35">
      <c r="B694" s="66"/>
      <c r="L694" s="145"/>
    </row>
    <row r="695" spans="2:12" s="74" customFormat="1" x14ac:dyDescent="0.35">
      <c r="B695" s="66"/>
      <c r="L695" s="145"/>
    </row>
    <row r="696" spans="2:12" s="74" customFormat="1" x14ac:dyDescent="0.35">
      <c r="B696" s="66"/>
      <c r="L696" s="145"/>
    </row>
    <row r="697" spans="2:12" s="74" customFormat="1" x14ac:dyDescent="0.35">
      <c r="B697" s="66"/>
      <c r="L697" s="145"/>
    </row>
    <row r="698" spans="2:12" s="74" customFormat="1" x14ac:dyDescent="0.35">
      <c r="B698" s="66"/>
      <c r="L698" s="145"/>
    </row>
    <row r="699" spans="2:12" s="74" customFormat="1" x14ac:dyDescent="0.35">
      <c r="B699" s="66"/>
      <c r="L699" s="145"/>
    </row>
    <row r="700" spans="2:12" s="74" customFormat="1" x14ac:dyDescent="0.35">
      <c r="B700" s="66"/>
      <c r="L700" s="145"/>
    </row>
    <row r="701" spans="2:12" s="74" customFormat="1" x14ac:dyDescent="0.35">
      <c r="B701" s="66"/>
      <c r="L701" s="145"/>
    </row>
    <row r="702" spans="2:12" s="74" customFormat="1" x14ac:dyDescent="0.35">
      <c r="B702" s="66"/>
      <c r="L702" s="145"/>
    </row>
    <row r="703" spans="2:12" s="74" customFormat="1" x14ac:dyDescent="0.35">
      <c r="B703" s="66"/>
      <c r="L703" s="145"/>
    </row>
    <row r="704" spans="2:12" s="74" customFormat="1" x14ac:dyDescent="0.35">
      <c r="B704" s="66"/>
      <c r="L704" s="145"/>
    </row>
    <row r="705" spans="2:12" s="74" customFormat="1" x14ac:dyDescent="0.35">
      <c r="B705" s="66"/>
      <c r="L705" s="145"/>
    </row>
    <row r="706" spans="2:12" s="74" customFormat="1" x14ac:dyDescent="0.35">
      <c r="B706" s="66"/>
      <c r="L706" s="145"/>
    </row>
    <row r="707" spans="2:12" s="74" customFormat="1" x14ac:dyDescent="0.35">
      <c r="B707" s="66"/>
      <c r="L707" s="145"/>
    </row>
    <row r="708" spans="2:12" s="74" customFormat="1" x14ac:dyDescent="0.35">
      <c r="B708" s="66"/>
      <c r="L708" s="145"/>
    </row>
    <row r="709" spans="2:12" s="74" customFormat="1" x14ac:dyDescent="0.35">
      <c r="B709" s="66"/>
      <c r="L709" s="145"/>
    </row>
    <row r="710" spans="2:12" s="74" customFormat="1" x14ac:dyDescent="0.35">
      <c r="B710" s="66"/>
      <c r="L710" s="145"/>
    </row>
    <row r="711" spans="2:12" s="74" customFormat="1" x14ac:dyDescent="0.35">
      <c r="B711" s="66"/>
      <c r="L711" s="145"/>
    </row>
    <row r="712" spans="2:12" s="74" customFormat="1" x14ac:dyDescent="0.35">
      <c r="B712" s="66"/>
      <c r="L712" s="145"/>
    </row>
    <row r="713" spans="2:12" s="74" customFormat="1" x14ac:dyDescent="0.35">
      <c r="B713" s="66"/>
      <c r="L713" s="145"/>
    </row>
    <row r="714" spans="2:12" s="74" customFormat="1" x14ac:dyDescent="0.35">
      <c r="B714" s="66"/>
      <c r="L714" s="145"/>
    </row>
    <row r="715" spans="2:12" s="74" customFormat="1" x14ac:dyDescent="0.35">
      <c r="B715" s="66"/>
      <c r="L715" s="145"/>
    </row>
    <row r="716" spans="2:12" s="74" customFormat="1" x14ac:dyDescent="0.35">
      <c r="B716" s="66"/>
      <c r="L716" s="145"/>
    </row>
    <row r="717" spans="2:12" s="74" customFormat="1" x14ac:dyDescent="0.35">
      <c r="B717" s="66"/>
      <c r="L717" s="145"/>
    </row>
    <row r="718" spans="2:12" s="74" customFormat="1" x14ac:dyDescent="0.35">
      <c r="B718" s="66"/>
      <c r="L718" s="145"/>
    </row>
    <row r="719" spans="2:12" s="74" customFormat="1" x14ac:dyDescent="0.35">
      <c r="B719" s="66"/>
      <c r="L719" s="145"/>
    </row>
    <row r="720" spans="2:12" s="74" customFormat="1" x14ac:dyDescent="0.35">
      <c r="B720" s="66"/>
      <c r="L720" s="145"/>
    </row>
    <row r="721" spans="2:12" s="74" customFormat="1" x14ac:dyDescent="0.35">
      <c r="B721" s="66"/>
      <c r="L721" s="145"/>
    </row>
    <row r="722" spans="2:12" s="74" customFormat="1" x14ac:dyDescent="0.35">
      <c r="B722" s="66"/>
      <c r="L722" s="145"/>
    </row>
    <row r="723" spans="2:12" s="74" customFormat="1" x14ac:dyDescent="0.35">
      <c r="B723" s="66"/>
      <c r="L723" s="145"/>
    </row>
    <row r="724" spans="2:12" s="74" customFormat="1" x14ac:dyDescent="0.35">
      <c r="B724" s="66"/>
      <c r="L724" s="145"/>
    </row>
    <row r="725" spans="2:12" s="74" customFormat="1" x14ac:dyDescent="0.35">
      <c r="B725" s="66"/>
      <c r="L725" s="145"/>
    </row>
    <row r="726" spans="2:12" s="74" customFormat="1" x14ac:dyDescent="0.35">
      <c r="B726" s="66"/>
      <c r="L726" s="145"/>
    </row>
    <row r="727" spans="2:12" s="74" customFormat="1" x14ac:dyDescent="0.35">
      <c r="B727" s="66"/>
      <c r="L727" s="145"/>
    </row>
    <row r="728" spans="2:12" s="74" customFormat="1" x14ac:dyDescent="0.35">
      <c r="B728" s="66"/>
      <c r="L728" s="145"/>
    </row>
    <row r="729" spans="2:12" s="74" customFormat="1" x14ac:dyDescent="0.35">
      <c r="B729" s="66"/>
      <c r="L729" s="145"/>
    </row>
    <row r="730" spans="2:12" s="74" customFormat="1" x14ac:dyDescent="0.35">
      <c r="B730" s="66"/>
      <c r="L730" s="145"/>
    </row>
    <row r="731" spans="2:12" s="74" customFormat="1" x14ac:dyDescent="0.35">
      <c r="B731" s="66"/>
      <c r="L731" s="145"/>
    </row>
    <row r="732" spans="2:12" s="74" customFormat="1" x14ac:dyDescent="0.35">
      <c r="B732" s="66"/>
      <c r="L732" s="145"/>
    </row>
    <row r="733" spans="2:12" s="74" customFormat="1" x14ac:dyDescent="0.35">
      <c r="B733" s="66"/>
      <c r="L733" s="145"/>
    </row>
    <row r="734" spans="2:12" s="74" customFormat="1" x14ac:dyDescent="0.35">
      <c r="B734" s="66"/>
      <c r="L734" s="145"/>
    </row>
    <row r="735" spans="2:12" s="74" customFormat="1" x14ac:dyDescent="0.35">
      <c r="B735" s="66"/>
      <c r="L735" s="145"/>
    </row>
    <row r="736" spans="2:12" s="74" customFormat="1" x14ac:dyDescent="0.35">
      <c r="B736" s="66"/>
      <c r="L736" s="145"/>
    </row>
    <row r="737" spans="2:12" s="74" customFormat="1" x14ac:dyDescent="0.35">
      <c r="B737" s="66"/>
      <c r="L737" s="145"/>
    </row>
    <row r="738" spans="2:12" s="74" customFormat="1" x14ac:dyDescent="0.35">
      <c r="B738" s="66"/>
      <c r="L738" s="145"/>
    </row>
    <row r="739" spans="2:12" s="74" customFormat="1" x14ac:dyDescent="0.35">
      <c r="B739" s="66"/>
      <c r="L739" s="145"/>
    </row>
    <row r="740" spans="2:12" s="74" customFormat="1" x14ac:dyDescent="0.35">
      <c r="B740" s="66"/>
      <c r="L740" s="145"/>
    </row>
    <row r="741" spans="2:12" s="74" customFormat="1" x14ac:dyDescent="0.35">
      <c r="B741" s="66"/>
      <c r="L741" s="145"/>
    </row>
    <row r="742" spans="2:12" s="74" customFormat="1" x14ac:dyDescent="0.35">
      <c r="B742" s="66"/>
      <c r="L742" s="145"/>
    </row>
    <row r="743" spans="2:12" s="74" customFormat="1" x14ac:dyDescent="0.35">
      <c r="B743" s="66"/>
      <c r="L743" s="145"/>
    </row>
    <row r="744" spans="2:12" s="74" customFormat="1" x14ac:dyDescent="0.35">
      <c r="B744" s="66"/>
      <c r="L744" s="145"/>
    </row>
    <row r="745" spans="2:12" s="74" customFormat="1" x14ac:dyDescent="0.35">
      <c r="B745" s="66"/>
      <c r="L745" s="145"/>
    </row>
    <row r="746" spans="2:12" s="74" customFormat="1" x14ac:dyDescent="0.35">
      <c r="B746" s="66"/>
      <c r="L746" s="145"/>
    </row>
    <row r="747" spans="2:12" s="74" customFormat="1" x14ac:dyDescent="0.35">
      <c r="B747" s="66"/>
      <c r="L747" s="145"/>
    </row>
    <row r="748" spans="2:12" s="74" customFormat="1" x14ac:dyDescent="0.35">
      <c r="B748" s="66"/>
      <c r="L748" s="145"/>
    </row>
    <row r="749" spans="2:12" s="74" customFormat="1" x14ac:dyDescent="0.35">
      <c r="B749" s="66"/>
      <c r="L749" s="145"/>
    </row>
    <row r="750" spans="2:12" s="74" customFormat="1" x14ac:dyDescent="0.35">
      <c r="B750" s="66"/>
      <c r="L750" s="145"/>
    </row>
    <row r="751" spans="2:12" s="74" customFormat="1" x14ac:dyDescent="0.35">
      <c r="B751" s="66"/>
      <c r="L751" s="145"/>
    </row>
    <row r="752" spans="2:12" s="74" customFormat="1" x14ac:dyDescent="0.35">
      <c r="B752" s="66"/>
      <c r="L752" s="145"/>
    </row>
    <row r="753" spans="2:12" s="74" customFormat="1" x14ac:dyDescent="0.35">
      <c r="B753" s="66"/>
      <c r="L753" s="145"/>
    </row>
    <row r="754" spans="2:12" s="74" customFormat="1" x14ac:dyDescent="0.35">
      <c r="B754" s="66"/>
      <c r="L754" s="145"/>
    </row>
    <row r="755" spans="2:12" s="74" customFormat="1" x14ac:dyDescent="0.35">
      <c r="B755" s="66"/>
      <c r="L755" s="145"/>
    </row>
    <row r="756" spans="2:12" s="74" customFormat="1" x14ac:dyDescent="0.35">
      <c r="B756" s="66"/>
      <c r="L756" s="145"/>
    </row>
    <row r="757" spans="2:12" s="74" customFormat="1" x14ac:dyDescent="0.35">
      <c r="B757" s="66"/>
      <c r="L757" s="145"/>
    </row>
    <row r="758" spans="2:12" s="74" customFormat="1" x14ac:dyDescent="0.35">
      <c r="B758" s="66"/>
      <c r="L758" s="145"/>
    </row>
    <row r="759" spans="2:12" s="74" customFormat="1" x14ac:dyDescent="0.35">
      <c r="B759" s="66"/>
      <c r="L759" s="145"/>
    </row>
    <row r="760" spans="2:12" s="74" customFormat="1" x14ac:dyDescent="0.35">
      <c r="B760" s="66"/>
      <c r="L760" s="145"/>
    </row>
    <row r="761" spans="2:12" s="74" customFormat="1" x14ac:dyDescent="0.35">
      <c r="B761" s="66"/>
      <c r="L761" s="145"/>
    </row>
    <row r="762" spans="2:12" s="74" customFormat="1" x14ac:dyDescent="0.35">
      <c r="B762" s="66"/>
      <c r="L762" s="145"/>
    </row>
    <row r="763" spans="2:12" s="74" customFormat="1" x14ac:dyDescent="0.35">
      <c r="B763" s="66"/>
      <c r="L763" s="145"/>
    </row>
    <row r="764" spans="2:12" s="74" customFormat="1" x14ac:dyDescent="0.35">
      <c r="B764" s="66"/>
      <c r="L764" s="145"/>
    </row>
    <row r="765" spans="2:12" s="74" customFormat="1" x14ac:dyDescent="0.35">
      <c r="B765" s="66"/>
      <c r="L765" s="145"/>
    </row>
    <row r="766" spans="2:12" s="74" customFormat="1" x14ac:dyDescent="0.35">
      <c r="B766" s="66"/>
      <c r="L766" s="145"/>
    </row>
    <row r="767" spans="2:12" s="74" customFormat="1" x14ac:dyDescent="0.35">
      <c r="B767" s="66"/>
      <c r="L767" s="145"/>
    </row>
    <row r="768" spans="2:12" s="74" customFormat="1" x14ac:dyDescent="0.35">
      <c r="B768" s="66"/>
      <c r="L768" s="145"/>
    </row>
    <row r="769" spans="2:12" s="74" customFormat="1" x14ac:dyDescent="0.35">
      <c r="B769" s="66"/>
      <c r="L769" s="145"/>
    </row>
    <row r="770" spans="2:12" s="74" customFormat="1" x14ac:dyDescent="0.35">
      <c r="B770" s="66"/>
      <c r="L770" s="145"/>
    </row>
    <row r="771" spans="2:12" s="74" customFormat="1" x14ac:dyDescent="0.35">
      <c r="B771" s="66"/>
      <c r="L771" s="145"/>
    </row>
    <row r="772" spans="2:12" s="74" customFormat="1" x14ac:dyDescent="0.35">
      <c r="B772" s="66"/>
      <c r="L772" s="145"/>
    </row>
    <row r="773" spans="2:12" s="74" customFormat="1" x14ac:dyDescent="0.35">
      <c r="B773" s="66"/>
      <c r="L773" s="145"/>
    </row>
    <row r="774" spans="2:12" s="74" customFormat="1" x14ac:dyDescent="0.35">
      <c r="B774" s="66"/>
      <c r="L774" s="145"/>
    </row>
    <row r="775" spans="2:12" s="74" customFormat="1" x14ac:dyDescent="0.35">
      <c r="B775" s="66"/>
      <c r="L775" s="145"/>
    </row>
    <row r="776" spans="2:12" s="74" customFormat="1" x14ac:dyDescent="0.35">
      <c r="B776" s="66"/>
      <c r="L776" s="145"/>
    </row>
    <row r="777" spans="2:12" s="74" customFormat="1" x14ac:dyDescent="0.35">
      <c r="B777" s="66"/>
      <c r="L777" s="145"/>
    </row>
    <row r="778" spans="2:12" s="74" customFormat="1" x14ac:dyDescent="0.35">
      <c r="B778" s="66"/>
      <c r="L778" s="145"/>
    </row>
    <row r="779" spans="2:12" s="74" customFormat="1" x14ac:dyDescent="0.35">
      <c r="B779" s="66"/>
      <c r="L779" s="145"/>
    </row>
    <row r="780" spans="2:12" s="74" customFormat="1" x14ac:dyDescent="0.35">
      <c r="B780" s="66"/>
      <c r="L780" s="145"/>
    </row>
    <row r="781" spans="2:12" s="74" customFormat="1" x14ac:dyDescent="0.35">
      <c r="B781" s="66"/>
      <c r="L781" s="145"/>
    </row>
    <row r="782" spans="2:12" s="74" customFormat="1" x14ac:dyDescent="0.35">
      <c r="B782" s="66"/>
      <c r="L782" s="145"/>
    </row>
    <row r="783" spans="2:12" s="74" customFormat="1" x14ac:dyDescent="0.35">
      <c r="B783" s="66"/>
      <c r="L783" s="145"/>
    </row>
    <row r="784" spans="2:12" s="74" customFormat="1" x14ac:dyDescent="0.35">
      <c r="B784" s="66"/>
      <c r="L784" s="145"/>
    </row>
    <row r="785" spans="2:12" s="74" customFormat="1" x14ac:dyDescent="0.35">
      <c r="B785" s="66"/>
      <c r="L785" s="145"/>
    </row>
    <row r="786" spans="2:12" s="74" customFormat="1" x14ac:dyDescent="0.35">
      <c r="B786" s="66"/>
      <c r="L786" s="145"/>
    </row>
    <row r="787" spans="2:12" s="74" customFormat="1" x14ac:dyDescent="0.35">
      <c r="B787" s="66"/>
      <c r="L787" s="145"/>
    </row>
    <row r="788" spans="2:12" s="74" customFormat="1" x14ac:dyDescent="0.35">
      <c r="B788" s="66"/>
      <c r="L788" s="145"/>
    </row>
    <row r="789" spans="2:12" s="74" customFormat="1" x14ac:dyDescent="0.35">
      <c r="B789" s="66"/>
      <c r="L789" s="145"/>
    </row>
    <row r="790" spans="2:12" s="74" customFormat="1" x14ac:dyDescent="0.35">
      <c r="B790" s="66"/>
      <c r="L790" s="145"/>
    </row>
    <row r="791" spans="2:12" s="74" customFormat="1" x14ac:dyDescent="0.35">
      <c r="B791" s="66"/>
      <c r="L791" s="145"/>
    </row>
    <row r="792" spans="2:12" s="74" customFormat="1" x14ac:dyDescent="0.35">
      <c r="B792" s="66"/>
      <c r="L792" s="145"/>
    </row>
    <row r="793" spans="2:12" s="74" customFormat="1" x14ac:dyDescent="0.35">
      <c r="B793" s="66"/>
      <c r="L793" s="145"/>
    </row>
    <row r="794" spans="2:12" s="74" customFormat="1" x14ac:dyDescent="0.35">
      <c r="B794" s="66"/>
      <c r="L794" s="145"/>
    </row>
    <row r="795" spans="2:12" s="74" customFormat="1" x14ac:dyDescent="0.35">
      <c r="B795" s="66"/>
      <c r="L795" s="145"/>
    </row>
    <row r="796" spans="2:12" s="74" customFormat="1" x14ac:dyDescent="0.35">
      <c r="B796" s="66"/>
      <c r="L796" s="145"/>
    </row>
    <row r="797" spans="2:12" s="74" customFormat="1" x14ac:dyDescent="0.35">
      <c r="B797" s="66"/>
      <c r="L797" s="145"/>
    </row>
    <row r="798" spans="2:12" s="74" customFormat="1" x14ac:dyDescent="0.35">
      <c r="B798" s="66"/>
      <c r="L798" s="145"/>
    </row>
    <row r="799" spans="2:12" s="74" customFormat="1" x14ac:dyDescent="0.35">
      <c r="B799" s="66"/>
      <c r="L799" s="145"/>
    </row>
    <row r="800" spans="2:12" s="74" customFormat="1" x14ac:dyDescent="0.35">
      <c r="B800" s="66"/>
      <c r="L800" s="145"/>
    </row>
    <row r="801" spans="2:12" s="74" customFormat="1" x14ac:dyDescent="0.35">
      <c r="B801" s="66"/>
      <c r="L801" s="145"/>
    </row>
    <row r="802" spans="2:12" s="74" customFormat="1" x14ac:dyDescent="0.35">
      <c r="B802" s="66"/>
      <c r="L802" s="145"/>
    </row>
    <row r="803" spans="2:12" s="74" customFormat="1" x14ac:dyDescent="0.35">
      <c r="B803" s="66"/>
      <c r="L803" s="145"/>
    </row>
    <row r="804" spans="2:12" s="74" customFormat="1" x14ac:dyDescent="0.35">
      <c r="B804" s="66"/>
      <c r="L804" s="145"/>
    </row>
    <row r="805" spans="2:12" s="74" customFormat="1" x14ac:dyDescent="0.35">
      <c r="B805" s="66"/>
      <c r="L805" s="145"/>
    </row>
    <row r="806" spans="2:12" s="74" customFormat="1" x14ac:dyDescent="0.35">
      <c r="B806" s="66"/>
      <c r="L806" s="145"/>
    </row>
    <row r="807" spans="2:12" s="74" customFormat="1" x14ac:dyDescent="0.35">
      <c r="B807" s="66"/>
      <c r="L807" s="145"/>
    </row>
    <row r="808" spans="2:12" s="74" customFormat="1" x14ac:dyDescent="0.35">
      <c r="B808" s="66"/>
      <c r="L808" s="145"/>
    </row>
    <row r="809" spans="2:12" s="74" customFormat="1" x14ac:dyDescent="0.35">
      <c r="B809" s="66"/>
      <c r="L809" s="145"/>
    </row>
    <row r="810" spans="2:12" s="74" customFormat="1" x14ac:dyDescent="0.35">
      <c r="B810" s="66"/>
      <c r="L810" s="145"/>
    </row>
    <row r="811" spans="2:12" s="74" customFormat="1" x14ac:dyDescent="0.35">
      <c r="B811" s="66"/>
      <c r="L811" s="145"/>
    </row>
    <row r="812" spans="2:12" s="74" customFormat="1" x14ac:dyDescent="0.35">
      <c r="B812" s="66"/>
      <c r="L812" s="145"/>
    </row>
    <row r="813" spans="2:12" s="74" customFormat="1" x14ac:dyDescent="0.35">
      <c r="B813" s="66"/>
      <c r="L813" s="145"/>
    </row>
    <row r="814" spans="2:12" s="74" customFormat="1" x14ac:dyDescent="0.35">
      <c r="B814" s="66"/>
      <c r="L814" s="145"/>
    </row>
    <row r="815" spans="2:12" s="74" customFormat="1" x14ac:dyDescent="0.35">
      <c r="B815" s="66"/>
      <c r="L815" s="145"/>
    </row>
    <row r="816" spans="2:12" s="74" customFormat="1" x14ac:dyDescent="0.35">
      <c r="B816" s="66"/>
      <c r="L816" s="145"/>
    </row>
    <row r="817" spans="2:12" s="74" customFormat="1" x14ac:dyDescent="0.35">
      <c r="B817" s="66"/>
      <c r="L817" s="145"/>
    </row>
    <row r="818" spans="2:12" s="74" customFormat="1" x14ac:dyDescent="0.35">
      <c r="B818" s="66"/>
      <c r="L818" s="145"/>
    </row>
    <row r="819" spans="2:12" s="74" customFormat="1" x14ac:dyDescent="0.35">
      <c r="B819" s="66"/>
      <c r="L819" s="145"/>
    </row>
    <row r="820" spans="2:12" s="74" customFormat="1" x14ac:dyDescent="0.35">
      <c r="B820" s="66"/>
      <c r="L820" s="145"/>
    </row>
    <row r="821" spans="2:12" s="74" customFormat="1" x14ac:dyDescent="0.35">
      <c r="B821" s="66"/>
      <c r="L821" s="145"/>
    </row>
    <row r="822" spans="2:12" s="74" customFormat="1" x14ac:dyDescent="0.35">
      <c r="B822" s="66"/>
      <c r="L822" s="145"/>
    </row>
    <row r="823" spans="2:12" s="74" customFormat="1" x14ac:dyDescent="0.35">
      <c r="B823" s="66"/>
      <c r="L823" s="145"/>
    </row>
    <row r="824" spans="2:12" s="74" customFormat="1" x14ac:dyDescent="0.35">
      <c r="B824" s="66"/>
      <c r="L824" s="145"/>
    </row>
    <row r="825" spans="2:12" s="74" customFormat="1" x14ac:dyDescent="0.35">
      <c r="B825" s="66"/>
      <c r="L825" s="145"/>
    </row>
    <row r="826" spans="2:12" s="74" customFormat="1" x14ac:dyDescent="0.35">
      <c r="B826" s="66"/>
      <c r="L826" s="145"/>
    </row>
    <row r="827" spans="2:12" s="74" customFormat="1" x14ac:dyDescent="0.35">
      <c r="B827" s="66"/>
      <c r="L827" s="145"/>
    </row>
    <row r="828" spans="2:12" s="74" customFormat="1" x14ac:dyDescent="0.35">
      <c r="B828" s="66"/>
      <c r="L828" s="145"/>
    </row>
    <row r="829" spans="2:12" s="74" customFormat="1" x14ac:dyDescent="0.35">
      <c r="B829" s="66"/>
      <c r="L829" s="145"/>
    </row>
    <row r="830" spans="2:12" s="74" customFormat="1" x14ac:dyDescent="0.35">
      <c r="B830" s="66"/>
      <c r="L830" s="145"/>
    </row>
    <row r="831" spans="2:12" s="74" customFormat="1" x14ac:dyDescent="0.35">
      <c r="B831" s="66"/>
      <c r="L831" s="145"/>
    </row>
    <row r="832" spans="2:12" s="74" customFormat="1" x14ac:dyDescent="0.35">
      <c r="B832" s="66"/>
      <c r="L832" s="145"/>
    </row>
    <row r="833" spans="2:12" s="74" customFormat="1" x14ac:dyDescent="0.35">
      <c r="B833" s="66"/>
      <c r="L833" s="145"/>
    </row>
    <row r="834" spans="2:12" s="74" customFormat="1" x14ac:dyDescent="0.35">
      <c r="B834" s="66"/>
      <c r="L834" s="145"/>
    </row>
    <row r="835" spans="2:12" s="74" customFormat="1" x14ac:dyDescent="0.35">
      <c r="B835" s="66"/>
      <c r="L835" s="145"/>
    </row>
    <row r="836" spans="2:12" s="74" customFormat="1" x14ac:dyDescent="0.35">
      <c r="B836" s="66"/>
      <c r="L836" s="145"/>
    </row>
    <row r="837" spans="2:12" s="74" customFormat="1" x14ac:dyDescent="0.35">
      <c r="B837" s="66"/>
      <c r="L837" s="145"/>
    </row>
    <row r="838" spans="2:12" s="74" customFormat="1" x14ac:dyDescent="0.35">
      <c r="B838" s="66"/>
      <c r="L838" s="145"/>
    </row>
    <row r="839" spans="2:12" s="74" customFormat="1" x14ac:dyDescent="0.35">
      <c r="B839" s="66"/>
      <c r="L839" s="145"/>
    </row>
    <row r="840" spans="2:12" s="74" customFormat="1" x14ac:dyDescent="0.35">
      <c r="B840" s="66"/>
      <c r="L840" s="145"/>
    </row>
    <row r="841" spans="2:12" s="74" customFormat="1" x14ac:dyDescent="0.35">
      <c r="B841" s="66"/>
      <c r="L841" s="145"/>
    </row>
    <row r="842" spans="2:12" s="74" customFormat="1" x14ac:dyDescent="0.35">
      <c r="B842" s="66"/>
      <c r="L842" s="145"/>
    </row>
    <row r="843" spans="2:12" s="74" customFormat="1" x14ac:dyDescent="0.35">
      <c r="B843" s="66"/>
      <c r="L843" s="145"/>
    </row>
    <row r="844" spans="2:12" s="74" customFormat="1" x14ac:dyDescent="0.35">
      <c r="B844" s="66"/>
      <c r="L844" s="145"/>
    </row>
    <row r="845" spans="2:12" s="74" customFormat="1" x14ac:dyDescent="0.35">
      <c r="B845" s="66"/>
      <c r="L845" s="145"/>
    </row>
    <row r="846" spans="2:12" s="74" customFormat="1" x14ac:dyDescent="0.35">
      <c r="B846" s="66"/>
      <c r="L846" s="145"/>
    </row>
    <row r="847" spans="2:12" s="74" customFormat="1" x14ac:dyDescent="0.35">
      <c r="B847" s="66"/>
      <c r="L847" s="145"/>
    </row>
    <row r="848" spans="2:12" s="74" customFormat="1" x14ac:dyDescent="0.35">
      <c r="B848" s="66"/>
      <c r="L848" s="145"/>
    </row>
    <row r="849" spans="2:12" s="74" customFormat="1" x14ac:dyDescent="0.35">
      <c r="B849" s="66"/>
      <c r="L849" s="145"/>
    </row>
    <row r="850" spans="2:12" s="74" customFormat="1" x14ac:dyDescent="0.35">
      <c r="B850" s="66"/>
      <c r="L850" s="145"/>
    </row>
    <row r="851" spans="2:12" s="74" customFormat="1" x14ac:dyDescent="0.35">
      <c r="B851" s="66"/>
      <c r="L851" s="145"/>
    </row>
    <row r="852" spans="2:12" s="74" customFormat="1" x14ac:dyDescent="0.35">
      <c r="B852" s="66"/>
      <c r="L852" s="145"/>
    </row>
    <row r="853" spans="2:12" s="74" customFormat="1" x14ac:dyDescent="0.35">
      <c r="B853" s="66"/>
      <c r="L853" s="145"/>
    </row>
    <row r="854" spans="2:12" s="74" customFormat="1" x14ac:dyDescent="0.35">
      <c r="B854" s="66"/>
      <c r="L854" s="145"/>
    </row>
    <row r="855" spans="2:12" s="74" customFormat="1" x14ac:dyDescent="0.35">
      <c r="B855" s="66"/>
      <c r="L855" s="145"/>
    </row>
    <row r="856" spans="2:12" s="74" customFormat="1" x14ac:dyDescent="0.35">
      <c r="B856" s="66"/>
      <c r="L856" s="145"/>
    </row>
    <row r="857" spans="2:12" s="74" customFormat="1" x14ac:dyDescent="0.35">
      <c r="B857" s="66"/>
      <c r="L857" s="145"/>
    </row>
    <row r="858" spans="2:12" s="74" customFormat="1" x14ac:dyDescent="0.35">
      <c r="B858" s="66"/>
      <c r="L858" s="145"/>
    </row>
    <row r="859" spans="2:12" s="74" customFormat="1" x14ac:dyDescent="0.35">
      <c r="B859" s="66"/>
      <c r="L859" s="145"/>
    </row>
    <row r="860" spans="2:12" s="74" customFormat="1" x14ac:dyDescent="0.35">
      <c r="B860" s="66"/>
      <c r="L860" s="145"/>
    </row>
    <row r="861" spans="2:12" s="74" customFormat="1" x14ac:dyDescent="0.35">
      <c r="B861" s="66"/>
      <c r="L861" s="145"/>
    </row>
    <row r="862" spans="2:12" s="74" customFormat="1" x14ac:dyDescent="0.35">
      <c r="B862" s="66"/>
      <c r="L862" s="145"/>
    </row>
    <row r="863" spans="2:12" s="74" customFormat="1" x14ac:dyDescent="0.35">
      <c r="B863" s="66"/>
      <c r="L863" s="145"/>
    </row>
    <row r="864" spans="2:12" s="74" customFormat="1" x14ac:dyDescent="0.35">
      <c r="B864" s="66"/>
      <c r="L864" s="145"/>
    </row>
    <row r="865" spans="2:12" s="74" customFormat="1" x14ac:dyDescent="0.35">
      <c r="B865" s="66"/>
      <c r="L865" s="145"/>
    </row>
    <row r="866" spans="2:12" s="74" customFormat="1" x14ac:dyDescent="0.35">
      <c r="B866" s="66"/>
      <c r="L866" s="145"/>
    </row>
    <row r="867" spans="2:12" s="74" customFormat="1" x14ac:dyDescent="0.35">
      <c r="B867" s="66"/>
      <c r="L867" s="145"/>
    </row>
    <row r="868" spans="2:12" s="74" customFormat="1" x14ac:dyDescent="0.35">
      <c r="B868" s="66"/>
      <c r="L868" s="145"/>
    </row>
    <row r="869" spans="2:12" s="74" customFormat="1" x14ac:dyDescent="0.35">
      <c r="B869" s="66"/>
      <c r="L869" s="145"/>
    </row>
    <row r="870" spans="2:12" s="74" customFormat="1" x14ac:dyDescent="0.35">
      <c r="B870" s="66"/>
      <c r="L870" s="145"/>
    </row>
    <row r="871" spans="2:12" s="74" customFormat="1" x14ac:dyDescent="0.35">
      <c r="B871" s="66"/>
      <c r="L871" s="145"/>
    </row>
    <row r="872" spans="2:12" s="74" customFormat="1" x14ac:dyDescent="0.35">
      <c r="B872" s="66"/>
      <c r="L872" s="145"/>
    </row>
    <row r="873" spans="2:12" s="74" customFormat="1" x14ac:dyDescent="0.35">
      <c r="B873" s="66"/>
      <c r="L873" s="145"/>
    </row>
    <row r="874" spans="2:12" s="74" customFormat="1" x14ac:dyDescent="0.35">
      <c r="B874" s="66"/>
      <c r="L874" s="145"/>
    </row>
    <row r="875" spans="2:12" s="74" customFormat="1" x14ac:dyDescent="0.35">
      <c r="B875" s="66"/>
      <c r="L875" s="145"/>
    </row>
    <row r="876" spans="2:12" s="74" customFormat="1" x14ac:dyDescent="0.35">
      <c r="B876" s="66"/>
      <c r="L876" s="145"/>
    </row>
    <row r="877" spans="2:12" s="74" customFormat="1" x14ac:dyDescent="0.35">
      <c r="B877" s="66"/>
      <c r="L877" s="145"/>
    </row>
    <row r="878" spans="2:12" s="74" customFormat="1" x14ac:dyDescent="0.35">
      <c r="B878" s="66"/>
      <c r="L878" s="145"/>
    </row>
    <row r="879" spans="2:12" s="74" customFormat="1" x14ac:dyDescent="0.35">
      <c r="B879" s="66"/>
      <c r="L879" s="145"/>
    </row>
    <row r="880" spans="2:12" s="74" customFormat="1" x14ac:dyDescent="0.35">
      <c r="B880" s="66"/>
      <c r="L880" s="145"/>
    </row>
    <row r="881" spans="2:12" s="74" customFormat="1" x14ac:dyDescent="0.35">
      <c r="B881" s="66"/>
      <c r="L881" s="145"/>
    </row>
    <row r="882" spans="2:12" s="74" customFormat="1" x14ac:dyDescent="0.35">
      <c r="B882" s="66"/>
      <c r="L882" s="145"/>
    </row>
    <row r="883" spans="2:12" s="74" customFormat="1" x14ac:dyDescent="0.35">
      <c r="B883" s="66"/>
      <c r="L883" s="145"/>
    </row>
    <row r="884" spans="2:12" s="74" customFormat="1" x14ac:dyDescent="0.35">
      <c r="B884" s="66"/>
      <c r="L884" s="145"/>
    </row>
    <row r="885" spans="2:12" s="74" customFormat="1" x14ac:dyDescent="0.35">
      <c r="B885" s="66"/>
      <c r="L885" s="145"/>
    </row>
    <row r="886" spans="2:12" s="74" customFormat="1" x14ac:dyDescent="0.35">
      <c r="B886" s="66"/>
      <c r="L886" s="145"/>
    </row>
    <row r="887" spans="2:12" s="74" customFormat="1" x14ac:dyDescent="0.35">
      <c r="B887" s="66"/>
      <c r="L887" s="145"/>
    </row>
    <row r="888" spans="2:12" s="74" customFormat="1" x14ac:dyDescent="0.35">
      <c r="B888" s="66"/>
      <c r="L888" s="145"/>
    </row>
    <row r="889" spans="2:12" s="74" customFormat="1" x14ac:dyDescent="0.35">
      <c r="B889" s="66"/>
      <c r="L889" s="145"/>
    </row>
    <row r="890" spans="2:12" s="74" customFormat="1" x14ac:dyDescent="0.35">
      <c r="B890" s="66"/>
      <c r="L890" s="145"/>
    </row>
    <row r="891" spans="2:12" s="74" customFormat="1" x14ac:dyDescent="0.35">
      <c r="B891" s="66"/>
      <c r="L891" s="145"/>
    </row>
    <row r="892" spans="2:12" s="74" customFormat="1" x14ac:dyDescent="0.35">
      <c r="B892" s="66"/>
      <c r="L892" s="145"/>
    </row>
    <row r="893" spans="2:12" s="74" customFormat="1" x14ac:dyDescent="0.35">
      <c r="B893" s="66"/>
      <c r="L893" s="145"/>
    </row>
    <row r="894" spans="2:12" s="74" customFormat="1" x14ac:dyDescent="0.35">
      <c r="B894" s="66"/>
      <c r="L894" s="145"/>
    </row>
    <row r="895" spans="2:12" s="74" customFormat="1" x14ac:dyDescent="0.35">
      <c r="B895" s="66"/>
      <c r="L895" s="145"/>
    </row>
    <row r="896" spans="2:12" s="74" customFormat="1" x14ac:dyDescent="0.35">
      <c r="B896" s="66"/>
      <c r="L896" s="145"/>
    </row>
    <row r="897" spans="2:12" s="74" customFormat="1" x14ac:dyDescent="0.35">
      <c r="B897" s="66"/>
      <c r="L897" s="145"/>
    </row>
    <row r="898" spans="2:12" s="74" customFormat="1" x14ac:dyDescent="0.35">
      <c r="B898" s="66"/>
      <c r="L898" s="145"/>
    </row>
    <row r="899" spans="2:12" s="74" customFormat="1" x14ac:dyDescent="0.35">
      <c r="B899" s="66"/>
      <c r="L899" s="145"/>
    </row>
    <row r="900" spans="2:12" s="74" customFormat="1" x14ac:dyDescent="0.35">
      <c r="B900" s="66"/>
      <c r="L900" s="145"/>
    </row>
    <row r="901" spans="2:12" s="74" customFormat="1" x14ac:dyDescent="0.35">
      <c r="B901" s="66"/>
      <c r="L901" s="145"/>
    </row>
    <row r="902" spans="2:12" s="74" customFormat="1" x14ac:dyDescent="0.35">
      <c r="B902" s="66"/>
      <c r="L902" s="145"/>
    </row>
    <row r="903" spans="2:12" s="74" customFormat="1" x14ac:dyDescent="0.35">
      <c r="B903" s="66"/>
      <c r="L903" s="145"/>
    </row>
    <row r="904" spans="2:12" s="74" customFormat="1" x14ac:dyDescent="0.35">
      <c r="B904" s="66"/>
      <c r="L904" s="145"/>
    </row>
    <row r="905" spans="2:12" s="74" customFormat="1" x14ac:dyDescent="0.35">
      <c r="B905" s="66"/>
      <c r="L905" s="145"/>
    </row>
    <row r="906" spans="2:12" s="74" customFormat="1" x14ac:dyDescent="0.35">
      <c r="B906" s="66"/>
      <c r="L906" s="145"/>
    </row>
    <row r="907" spans="2:12" s="74" customFormat="1" x14ac:dyDescent="0.35">
      <c r="B907" s="66"/>
      <c r="L907" s="145"/>
    </row>
    <row r="908" spans="2:12" s="74" customFormat="1" x14ac:dyDescent="0.35">
      <c r="B908" s="66"/>
      <c r="L908" s="145"/>
    </row>
    <row r="909" spans="2:12" s="74" customFormat="1" x14ac:dyDescent="0.35">
      <c r="B909" s="66"/>
      <c r="L909" s="145"/>
    </row>
    <row r="910" spans="2:12" s="74" customFormat="1" x14ac:dyDescent="0.35">
      <c r="B910" s="66"/>
      <c r="L910" s="145"/>
    </row>
    <row r="911" spans="2:12" s="74" customFormat="1" x14ac:dyDescent="0.35">
      <c r="B911" s="66"/>
      <c r="L911" s="145"/>
    </row>
    <row r="912" spans="2:12" s="74" customFormat="1" x14ac:dyDescent="0.35">
      <c r="B912" s="66"/>
      <c r="L912" s="145"/>
    </row>
    <row r="913" spans="2:12" s="74" customFormat="1" x14ac:dyDescent="0.35">
      <c r="B913" s="66"/>
      <c r="L913" s="145"/>
    </row>
    <row r="914" spans="2:12" s="74" customFormat="1" x14ac:dyDescent="0.35">
      <c r="B914" s="66"/>
      <c r="L914" s="145"/>
    </row>
    <row r="915" spans="2:12" s="74" customFormat="1" x14ac:dyDescent="0.35">
      <c r="B915" s="66"/>
      <c r="L915" s="145"/>
    </row>
    <row r="916" spans="2:12" s="74" customFormat="1" x14ac:dyDescent="0.35">
      <c r="B916" s="66"/>
      <c r="L916" s="145"/>
    </row>
    <row r="917" spans="2:12" s="74" customFormat="1" x14ac:dyDescent="0.35">
      <c r="B917" s="66"/>
      <c r="L917" s="145"/>
    </row>
    <row r="918" spans="2:12" s="74" customFormat="1" x14ac:dyDescent="0.35">
      <c r="B918" s="66"/>
      <c r="L918" s="145"/>
    </row>
    <row r="919" spans="2:12" s="74" customFormat="1" x14ac:dyDescent="0.35">
      <c r="B919" s="66"/>
      <c r="L919" s="145"/>
    </row>
    <row r="920" spans="2:12" s="74" customFormat="1" x14ac:dyDescent="0.35">
      <c r="B920" s="66"/>
      <c r="L920" s="145"/>
    </row>
    <row r="921" spans="2:12" s="74" customFormat="1" x14ac:dyDescent="0.35">
      <c r="B921" s="66"/>
      <c r="L921" s="145"/>
    </row>
    <row r="922" spans="2:12" s="74" customFormat="1" x14ac:dyDescent="0.35">
      <c r="B922" s="66"/>
      <c r="L922" s="145"/>
    </row>
    <row r="923" spans="2:12" s="74" customFormat="1" x14ac:dyDescent="0.35">
      <c r="B923" s="66"/>
      <c r="L923" s="145"/>
    </row>
    <row r="924" spans="2:12" s="74" customFormat="1" x14ac:dyDescent="0.35">
      <c r="B924" s="66"/>
      <c r="L924" s="145"/>
    </row>
    <row r="925" spans="2:12" s="74" customFormat="1" x14ac:dyDescent="0.35">
      <c r="B925" s="66"/>
      <c r="L925" s="145"/>
    </row>
    <row r="926" spans="2:12" s="74" customFormat="1" x14ac:dyDescent="0.35">
      <c r="B926" s="66"/>
      <c r="L926" s="145"/>
    </row>
    <row r="927" spans="2:12" s="74" customFormat="1" x14ac:dyDescent="0.35">
      <c r="B927" s="66"/>
      <c r="L927" s="145"/>
    </row>
    <row r="928" spans="2:12" s="74" customFormat="1" x14ac:dyDescent="0.35">
      <c r="B928" s="66"/>
      <c r="L928" s="145"/>
    </row>
    <row r="929" spans="2:12" s="74" customFormat="1" x14ac:dyDescent="0.35">
      <c r="B929" s="66"/>
      <c r="L929" s="145"/>
    </row>
    <row r="930" spans="2:12" s="74" customFormat="1" x14ac:dyDescent="0.35">
      <c r="B930" s="66"/>
      <c r="L930" s="145"/>
    </row>
    <row r="931" spans="2:12" s="74" customFormat="1" x14ac:dyDescent="0.35">
      <c r="B931" s="66"/>
      <c r="L931" s="145"/>
    </row>
    <row r="932" spans="2:12" s="74" customFormat="1" x14ac:dyDescent="0.35">
      <c r="B932" s="66"/>
      <c r="L932" s="145"/>
    </row>
    <row r="933" spans="2:12" s="74" customFormat="1" x14ac:dyDescent="0.35">
      <c r="B933" s="66"/>
      <c r="L933" s="145"/>
    </row>
    <row r="934" spans="2:12" s="74" customFormat="1" x14ac:dyDescent="0.35">
      <c r="B934" s="66"/>
      <c r="L934" s="145"/>
    </row>
    <row r="935" spans="2:12" s="74" customFormat="1" x14ac:dyDescent="0.35">
      <c r="B935" s="66"/>
      <c r="L935" s="145"/>
    </row>
    <row r="936" spans="2:12" s="74" customFormat="1" x14ac:dyDescent="0.35">
      <c r="B936" s="66"/>
      <c r="L936" s="145"/>
    </row>
    <row r="937" spans="2:12" s="74" customFormat="1" x14ac:dyDescent="0.35">
      <c r="B937" s="66"/>
      <c r="L937" s="145"/>
    </row>
    <row r="938" spans="2:12" s="74" customFormat="1" x14ac:dyDescent="0.35">
      <c r="B938" s="66"/>
      <c r="L938" s="145"/>
    </row>
    <row r="939" spans="2:12" s="74" customFormat="1" x14ac:dyDescent="0.35">
      <c r="B939" s="66"/>
      <c r="L939" s="145"/>
    </row>
    <row r="940" spans="2:12" s="74" customFormat="1" x14ac:dyDescent="0.35">
      <c r="B940" s="66"/>
      <c r="L940" s="145"/>
    </row>
    <row r="941" spans="2:12" s="74" customFormat="1" x14ac:dyDescent="0.35">
      <c r="B941" s="66"/>
      <c r="L941" s="145"/>
    </row>
    <row r="942" spans="2:12" s="74" customFormat="1" x14ac:dyDescent="0.35">
      <c r="B942" s="66"/>
      <c r="L942" s="145"/>
    </row>
    <row r="943" spans="2:12" s="74" customFormat="1" x14ac:dyDescent="0.35">
      <c r="B943" s="66"/>
      <c r="L943" s="145"/>
    </row>
    <row r="944" spans="2:12" s="74" customFormat="1" x14ac:dyDescent="0.35">
      <c r="B944" s="66"/>
      <c r="L944" s="145"/>
    </row>
    <row r="945" spans="2:12" s="74" customFormat="1" x14ac:dyDescent="0.35">
      <c r="B945" s="66"/>
      <c r="L945" s="145"/>
    </row>
    <row r="946" spans="2:12" s="74" customFormat="1" x14ac:dyDescent="0.35">
      <c r="B946" s="66"/>
      <c r="L946" s="145"/>
    </row>
  </sheetData>
  <sheetProtection algorithmName="SHA-512" hashValue="3yfXmh48DH/PxaB+q32OemTqItfPDonJ9Bt9glrafJyM9kJtV0wiQiTOEfxdFXVxvAOg7K7R8SIydmUALxcIqg==" saltValue="FDod7iUFOHVPjiaXReyWkg==" spinCount="100000" sheet="1" objects="1" scenarios="1"/>
  <mergeCells count="4">
    <mergeCell ref="A3:AC3"/>
    <mergeCell ref="A4:AC4"/>
    <mergeCell ref="B146:C146"/>
    <mergeCell ref="D146:E146"/>
  </mergeCells>
  <phoneticPr fontId="16" type="noConversion"/>
  <conditionalFormatting sqref="AB7:AC14">
    <cfRule type="cellIs" dxfId="28" priority="19" stopIfTrue="1" operator="lessThan">
      <formula>0</formula>
    </cfRule>
  </conditionalFormatting>
  <conditionalFormatting sqref="AB16:AC23">
    <cfRule type="cellIs" dxfId="27" priority="21" stopIfTrue="1" operator="lessThan">
      <formula>0</formula>
    </cfRule>
  </conditionalFormatting>
  <conditionalFormatting sqref="AB25:AC32">
    <cfRule type="cellIs" dxfId="26" priority="23" stopIfTrue="1" operator="lessThan">
      <formula>0</formula>
    </cfRule>
  </conditionalFormatting>
  <conditionalFormatting sqref="AB34:AC41 AB43:AC50 AB42">
    <cfRule type="cellIs" dxfId="25" priority="25" stopIfTrue="1" operator="lessThan">
      <formula>0</formula>
    </cfRule>
  </conditionalFormatting>
  <conditionalFormatting sqref="AB43:AC50">
    <cfRule type="cellIs" dxfId="24" priority="29" stopIfTrue="1" operator="lessThan">
      <formula>0</formula>
    </cfRule>
  </conditionalFormatting>
  <conditionalFormatting sqref="AB52:AC59">
    <cfRule type="cellIs" dxfId="23" priority="27" stopIfTrue="1" operator="lessThan">
      <formula>0</formula>
    </cfRule>
  </conditionalFormatting>
  <conditionalFormatting sqref="AB61:AC68">
    <cfRule type="cellIs" dxfId="22" priority="31" stopIfTrue="1" operator="lessThan">
      <formula>0</formula>
    </cfRule>
  </conditionalFormatting>
  <conditionalFormatting sqref="AB70:AC77">
    <cfRule type="cellIs" dxfId="21" priority="51" stopIfTrue="1" operator="lessThan">
      <formula>0</formula>
    </cfRule>
  </conditionalFormatting>
  <conditionalFormatting sqref="AB79:AC86">
    <cfRule type="cellIs" dxfId="20" priority="35" stopIfTrue="1" operator="lessThan">
      <formula>0</formula>
    </cfRule>
  </conditionalFormatting>
  <conditionalFormatting sqref="AB88:AC95">
    <cfRule type="cellIs" dxfId="19" priority="15" stopIfTrue="1" operator="lessThan">
      <formula>0</formula>
    </cfRule>
  </conditionalFormatting>
  <conditionalFormatting sqref="AB97:AC104">
    <cfRule type="cellIs" dxfId="18" priority="13" stopIfTrue="1" operator="lessThan">
      <formula>0</formula>
    </cfRule>
  </conditionalFormatting>
  <conditionalFormatting sqref="AB106:AC112 AB115:AC121">
    <cfRule type="cellIs" dxfId="17" priority="5" stopIfTrue="1" operator="lessThan">
      <formula>0</formula>
    </cfRule>
  </conditionalFormatting>
  <conditionalFormatting sqref="AB124:AC130">
    <cfRule type="cellIs" dxfId="16" priority="1" stopIfTrue="1" operator="lessThan">
      <formula>0</formula>
    </cfRule>
  </conditionalFormatting>
  <conditionalFormatting sqref="AB131:AC131">
    <cfRule type="cellIs" dxfId="15" priority="9" stopIfTrue="1" operator="lessThan">
      <formula>0</formula>
    </cfRule>
  </conditionalFormatting>
  <conditionalFormatting sqref="AB133:AC140">
    <cfRule type="cellIs" dxfId="14" priority="11" stopIfTrue="1" operator="lessThan">
      <formula>0</formula>
    </cfRule>
  </conditionalFormatting>
  <conditionalFormatting sqref="AC7:AC14">
    <cfRule type="containsErrors" dxfId="13" priority="18">
      <formula>ISERROR(AC7)</formula>
    </cfRule>
  </conditionalFormatting>
  <conditionalFormatting sqref="AC16:AC23">
    <cfRule type="containsErrors" dxfId="12" priority="20">
      <formula>ISERROR(AC16)</formula>
    </cfRule>
  </conditionalFormatting>
  <conditionalFormatting sqref="AC25:AC32">
    <cfRule type="containsErrors" dxfId="11" priority="22">
      <formula>ISERROR(AC25)</formula>
    </cfRule>
  </conditionalFormatting>
  <conditionalFormatting sqref="AC34:AC41 AC43:AC50">
    <cfRule type="containsErrors" dxfId="10" priority="24">
      <formula>ISERROR(AC34)</formula>
    </cfRule>
  </conditionalFormatting>
  <conditionalFormatting sqref="AC43:AC50">
    <cfRule type="containsErrors" dxfId="9" priority="28">
      <formula>ISERROR(AC43)</formula>
    </cfRule>
  </conditionalFormatting>
  <conditionalFormatting sqref="AC52:AC59">
    <cfRule type="containsErrors" dxfId="8" priority="26">
      <formula>ISERROR(AC52)</formula>
    </cfRule>
  </conditionalFormatting>
  <conditionalFormatting sqref="AC61:AC68">
    <cfRule type="containsErrors" dxfId="7" priority="30">
      <formula>ISERROR(AC61)</formula>
    </cfRule>
  </conditionalFormatting>
  <conditionalFormatting sqref="AC70:AC77">
    <cfRule type="containsErrors" dxfId="6" priority="50">
      <formula>ISERROR(AC70)</formula>
    </cfRule>
  </conditionalFormatting>
  <conditionalFormatting sqref="AC79:AC86">
    <cfRule type="containsErrors" dxfId="5" priority="34">
      <formula>ISERROR(AC79)</formula>
    </cfRule>
  </conditionalFormatting>
  <conditionalFormatting sqref="AC88:AC95">
    <cfRule type="containsErrors" dxfId="4" priority="14">
      <formula>ISERROR(AC88)</formula>
    </cfRule>
  </conditionalFormatting>
  <conditionalFormatting sqref="AC97:AC104">
    <cfRule type="containsErrors" dxfId="3" priority="12">
      <formula>ISERROR(AC97)</formula>
    </cfRule>
  </conditionalFormatting>
  <conditionalFormatting sqref="AC106:AC112 AC115:AC121">
    <cfRule type="containsErrors" dxfId="2" priority="4">
      <formula>ISERROR(AC106)</formula>
    </cfRule>
  </conditionalFormatting>
  <conditionalFormatting sqref="AC131">
    <cfRule type="containsErrors" dxfId="1" priority="8">
      <formula>ISERROR(AC131)</formula>
    </cfRule>
  </conditionalFormatting>
  <conditionalFormatting sqref="AC133:AC140">
    <cfRule type="containsErrors" dxfId="0" priority="10">
      <formula>ISERROR(AC133)</formula>
    </cfRule>
  </conditionalFormatting>
  <pageMargins left="0.25" right="0.25" top="0.75" bottom="0.75" header="0.3" footer="0.3"/>
  <pageSetup scale="2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DB1150"/>
  <sheetViews>
    <sheetView zoomScale="70" zoomScaleNormal="70" workbookViewId="0">
      <selection sqref="A1:O114"/>
    </sheetView>
  </sheetViews>
  <sheetFormatPr baseColWidth="10" defaultColWidth="11.42578125" defaultRowHeight="18.75" x14ac:dyDescent="0.2"/>
  <cols>
    <col min="1" max="1" width="27.140625" style="47" customWidth="1"/>
    <col min="2" max="2" width="0.140625" style="48" customWidth="1"/>
    <col min="3" max="3" width="8.85546875" style="48" customWidth="1"/>
    <col min="4" max="4" width="10" style="48" customWidth="1"/>
    <col min="5" max="5" width="9.7109375" style="48" customWidth="1"/>
    <col min="6" max="6" width="13.140625" style="48" customWidth="1"/>
    <col min="7" max="7" width="14.42578125" style="48" customWidth="1"/>
    <col min="8" max="13" width="13.140625" style="47" customWidth="1"/>
    <col min="14" max="14" width="10.5703125" style="47" bestFit="1" customWidth="1"/>
    <col min="15" max="15" width="11" style="47" bestFit="1" customWidth="1"/>
    <col min="16" max="16" width="11.42578125" style="69"/>
    <col min="17" max="17" width="11.5703125" style="69" customWidth="1"/>
    <col min="18" max="106" width="11.42578125" style="69"/>
    <col min="107" max="16384" width="11.42578125" style="47"/>
  </cols>
  <sheetData>
    <row r="1" spans="1:19" s="69" customFormat="1" x14ac:dyDescent="0.2">
      <c r="B1" s="70"/>
      <c r="C1" s="70"/>
      <c r="D1" s="70"/>
      <c r="E1" s="70"/>
      <c r="F1" s="70"/>
      <c r="G1" s="70"/>
    </row>
    <row r="2" spans="1:19" s="69" customFormat="1" x14ac:dyDescent="0.2">
      <c r="A2" s="403" t="s">
        <v>113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</row>
    <row r="3" spans="1:19" s="69" customFormat="1" x14ac:dyDescent="0.2">
      <c r="A3" s="407" t="s">
        <v>116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</row>
    <row r="4" spans="1:19" s="69" customFormat="1" ht="19.5" thickBot="1" x14ac:dyDescent="0.25">
      <c r="A4" s="144"/>
      <c r="B4" s="71"/>
      <c r="C4" s="71"/>
      <c r="D4" s="71"/>
      <c r="E4" s="72"/>
      <c r="F4" s="71"/>
      <c r="G4" s="71"/>
      <c r="H4" s="144"/>
      <c r="I4" s="144"/>
      <c r="J4" s="144"/>
      <c r="K4" s="144"/>
      <c r="L4" s="144"/>
      <c r="M4" s="144"/>
      <c r="N4" s="144"/>
      <c r="O4" s="144"/>
    </row>
    <row r="5" spans="1:19" x14ac:dyDescent="0.2">
      <c r="A5" s="347" t="str">
        <f>'TRAFICO X NAVIERA (24 vs 23)'!A6</f>
        <v>HLCL</v>
      </c>
      <c r="B5" s="348" t="s">
        <v>17</v>
      </c>
      <c r="C5" s="348" t="s">
        <v>18</v>
      </c>
      <c r="D5" s="348" t="s">
        <v>19</v>
      </c>
      <c r="E5" s="348" t="s">
        <v>20</v>
      </c>
      <c r="F5" s="348" t="s">
        <v>21</v>
      </c>
      <c r="G5" s="348" t="s">
        <v>22</v>
      </c>
      <c r="H5" s="348" t="s">
        <v>23</v>
      </c>
      <c r="I5" s="348" t="s">
        <v>28</v>
      </c>
      <c r="J5" s="348" t="s">
        <v>29</v>
      </c>
      <c r="K5" s="348" t="s">
        <v>33</v>
      </c>
      <c r="L5" s="348" t="s">
        <v>34</v>
      </c>
      <c r="M5" s="349" t="s">
        <v>35</v>
      </c>
      <c r="N5" s="347" t="s">
        <v>36</v>
      </c>
      <c r="O5" s="350" t="s">
        <v>15</v>
      </c>
    </row>
    <row r="6" spans="1:19" x14ac:dyDescent="0.2">
      <c r="A6" s="296" t="s">
        <v>37</v>
      </c>
      <c r="B6" s="368">
        <v>128</v>
      </c>
      <c r="C6" s="368">
        <v>112</v>
      </c>
      <c r="D6" s="368">
        <v>78</v>
      </c>
      <c r="E6" s="368">
        <v>38</v>
      </c>
      <c r="F6" s="368">
        <v>117</v>
      </c>
      <c r="G6" s="368">
        <v>86</v>
      </c>
      <c r="H6" s="368">
        <v>114</v>
      </c>
      <c r="I6" s="368">
        <v>60</v>
      </c>
      <c r="J6" s="368">
        <v>130</v>
      </c>
      <c r="K6" s="368">
        <v>104</v>
      </c>
      <c r="L6" s="368">
        <v>116</v>
      </c>
      <c r="M6" s="294">
        <v>32</v>
      </c>
      <c r="N6" s="53">
        <f>SUM(B6:M6)</f>
        <v>1115</v>
      </c>
      <c r="O6" s="50">
        <f t="shared" ref="O6:O11" si="0">N6/$N$112</f>
        <v>5.8780114924350257E-2</v>
      </c>
    </row>
    <row r="7" spans="1:19" x14ac:dyDescent="0.2">
      <c r="A7" s="296" t="s">
        <v>39</v>
      </c>
      <c r="B7" s="368">
        <v>440</v>
      </c>
      <c r="C7" s="368">
        <v>340</v>
      </c>
      <c r="D7" s="368">
        <v>376</v>
      </c>
      <c r="E7" s="368">
        <v>380</v>
      </c>
      <c r="F7" s="368">
        <v>480</v>
      </c>
      <c r="G7" s="368">
        <v>298</v>
      </c>
      <c r="H7" s="368">
        <v>314</v>
      </c>
      <c r="I7" s="368">
        <v>176</v>
      </c>
      <c r="J7" s="368">
        <v>116</v>
      </c>
      <c r="K7" s="368">
        <v>152</v>
      </c>
      <c r="L7" s="368">
        <v>274</v>
      </c>
      <c r="M7" s="294">
        <v>652</v>
      </c>
      <c r="N7" s="53">
        <f t="shared" ref="N7:N10" si="1">SUM(B7:M7)</f>
        <v>3998</v>
      </c>
      <c r="O7" s="50">
        <f t="shared" si="0"/>
        <v>0.21076493225789447</v>
      </c>
    </row>
    <row r="8" spans="1:19" x14ac:dyDescent="0.2">
      <c r="A8" s="40" t="s">
        <v>41</v>
      </c>
      <c r="B8" s="49"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2</v>
      </c>
      <c r="J8" s="49">
        <v>0</v>
      </c>
      <c r="K8" s="49">
        <v>0</v>
      </c>
      <c r="L8" s="49">
        <v>12</v>
      </c>
      <c r="M8" s="57">
        <v>0</v>
      </c>
      <c r="N8" s="53">
        <f t="shared" si="1"/>
        <v>14</v>
      </c>
      <c r="O8" s="50">
        <f t="shared" si="0"/>
        <v>7.3804628604565343E-4</v>
      </c>
      <c r="P8" s="73"/>
    </row>
    <row r="9" spans="1:19" x14ac:dyDescent="0.2">
      <c r="A9" s="40" t="s">
        <v>42</v>
      </c>
      <c r="B9" s="49">
        <v>0</v>
      </c>
      <c r="C9" s="49">
        <v>0</v>
      </c>
      <c r="D9" s="49">
        <v>2</v>
      </c>
      <c r="E9" s="49">
        <v>0</v>
      </c>
      <c r="F9" s="49">
        <v>0</v>
      </c>
      <c r="G9" s="49">
        <v>0</v>
      </c>
      <c r="H9" s="49">
        <v>2</v>
      </c>
      <c r="I9" s="49">
        <v>0</v>
      </c>
      <c r="J9" s="49">
        <v>0</v>
      </c>
      <c r="K9" s="49">
        <v>12</v>
      </c>
      <c r="L9" s="49">
        <v>0</v>
      </c>
      <c r="M9" s="57">
        <v>4</v>
      </c>
      <c r="N9" s="53">
        <f>SUM(B9:M9)</f>
        <v>20</v>
      </c>
      <c r="O9" s="50">
        <f t="shared" si="0"/>
        <v>1.0543518372080763E-3</v>
      </c>
      <c r="P9" s="73"/>
    </row>
    <row r="10" spans="1:19" ht="19.5" thickBot="1" x14ac:dyDescent="0.25">
      <c r="A10" s="42" t="s">
        <v>43</v>
      </c>
      <c r="B10" s="51">
        <v>14</v>
      </c>
      <c r="C10" s="51">
        <v>26</v>
      </c>
      <c r="D10" s="51">
        <v>18</v>
      </c>
      <c r="E10" s="51">
        <v>38</v>
      </c>
      <c r="F10" s="51">
        <v>94</v>
      </c>
      <c r="G10" s="51">
        <v>70</v>
      </c>
      <c r="H10" s="51">
        <v>4</v>
      </c>
      <c r="I10" s="51">
        <v>32</v>
      </c>
      <c r="J10" s="51">
        <v>24</v>
      </c>
      <c r="K10" s="51">
        <v>76</v>
      </c>
      <c r="L10" s="51">
        <v>114</v>
      </c>
      <c r="M10" s="95">
        <v>18</v>
      </c>
      <c r="N10" s="56">
        <f t="shared" si="1"/>
        <v>528</v>
      </c>
      <c r="O10" s="52">
        <f t="shared" si="0"/>
        <v>2.7834888502293216E-2</v>
      </c>
      <c r="P10" s="73"/>
    </row>
    <row r="11" spans="1:19" ht="19.5" thickBot="1" x14ac:dyDescent="0.25">
      <c r="A11" s="359" t="s">
        <v>10</v>
      </c>
      <c r="B11" s="360">
        <f>SUM(B6:B10)</f>
        <v>582</v>
      </c>
      <c r="C11" s="360">
        <f t="shared" ref="C11:M11" si="2">SUM(C6:C10)</f>
        <v>478</v>
      </c>
      <c r="D11" s="360">
        <f t="shared" si="2"/>
        <v>474</v>
      </c>
      <c r="E11" s="360">
        <f t="shared" si="2"/>
        <v>456</v>
      </c>
      <c r="F11" s="360">
        <f t="shared" si="2"/>
        <v>691</v>
      </c>
      <c r="G11" s="360">
        <f t="shared" si="2"/>
        <v>454</v>
      </c>
      <c r="H11" s="360">
        <f t="shared" si="2"/>
        <v>434</v>
      </c>
      <c r="I11" s="360">
        <f t="shared" si="2"/>
        <v>270</v>
      </c>
      <c r="J11" s="360">
        <f t="shared" si="2"/>
        <v>270</v>
      </c>
      <c r="K11" s="360">
        <f t="shared" si="2"/>
        <v>344</v>
      </c>
      <c r="L11" s="360">
        <f t="shared" si="2"/>
        <v>516</v>
      </c>
      <c r="M11" s="360">
        <f t="shared" si="2"/>
        <v>706</v>
      </c>
      <c r="N11" s="359">
        <f>SUM(B11:M11)</f>
        <v>5675</v>
      </c>
      <c r="O11" s="367">
        <f t="shared" si="0"/>
        <v>0.29917233380779168</v>
      </c>
      <c r="R11" s="70"/>
      <c r="S11" s="70"/>
    </row>
    <row r="12" spans="1:19" x14ac:dyDescent="0.2">
      <c r="A12" s="347" t="str">
        <f>'TRAFICO X NAVIERA (24 vs 23)'!A15</f>
        <v>APL</v>
      </c>
      <c r="B12" s="348" t="s">
        <v>17</v>
      </c>
      <c r="C12" s="348" t="s">
        <v>18</v>
      </c>
      <c r="D12" s="348" t="s">
        <v>19</v>
      </c>
      <c r="E12" s="348" t="s">
        <v>20</v>
      </c>
      <c r="F12" s="348" t="s">
        <v>21</v>
      </c>
      <c r="G12" s="348" t="s">
        <v>22</v>
      </c>
      <c r="H12" s="348" t="s">
        <v>23</v>
      </c>
      <c r="I12" s="348" t="s">
        <v>28</v>
      </c>
      <c r="J12" s="348" t="s">
        <v>29</v>
      </c>
      <c r="K12" s="348" t="s">
        <v>33</v>
      </c>
      <c r="L12" s="351" t="s">
        <v>34</v>
      </c>
      <c r="M12" s="349" t="s">
        <v>35</v>
      </c>
      <c r="N12" s="347" t="s">
        <v>36</v>
      </c>
      <c r="O12" s="350" t="s">
        <v>15</v>
      </c>
    </row>
    <row r="13" spans="1:19" x14ac:dyDescent="0.2">
      <c r="A13" s="296" t="s">
        <v>37</v>
      </c>
      <c r="B13" s="368">
        <v>0</v>
      </c>
      <c r="C13" s="368">
        <v>0</v>
      </c>
      <c r="D13" s="368">
        <v>0</v>
      </c>
      <c r="E13" s="368">
        <v>0</v>
      </c>
      <c r="F13" s="368">
        <v>0</v>
      </c>
      <c r="G13" s="368">
        <v>0</v>
      </c>
      <c r="H13" s="368">
        <v>0</v>
      </c>
      <c r="I13" s="368">
        <v>0</v>
      </c>
      <c r="J13" s="368">
        <v>0</v>
      </c>
      <c r="K13" s="294">
        <v>0</v>
      </c>
      <c r="L13" s="294">
        <v>0</v>
      </c>
      <c r="M13" s="335">
        <v>0</v>
      </c>
      <c r="N13" s="53">
        <f t="shared" ref="N13:N18" si="3">SUM(B13:M13)</f>
        <v>0</v>
      </c>
      <c r="O13" s="50">
        <f t="shared" ref="O13:O18" si="4">N13/$N$112</f>
        <v>0</v>
      </c>
    </row>
    <row r="14" spans="1:19" x14ac:dyDescent="0.2">
      <c r="A14" s="296" t="s">
        <v>39</v>
      </c>
      <c r="B14" s="368">
        <v>0</v>
      </c>
      <c r="C14" s="368">
        <v>0</v>
      </c>
      <c r="D14" s="368">
        <v>0</v>
      </c>
      <c r="E14" s="368">
        <v>0</v>
      </c>
      <c r="F14" s="368">
        <v>0</v>
      </c>
      <c r="G14" s="368">
        <v>0</v>
      </c>
      <c r="H14" s="368">
        <v>0</v>
      </c>
      <c r="I14" s="368">
        <v>0</v>
      </c>
      <c r="J14" s="368">
        <v>0</v>
      </c>
      <c r="K14" s="294">
        <v>0</v>
      </c>
      <c r="L14" s="294">
        <v>0</v>
      </c>
      <c r="M14" s="335">
        <v>0</v>
      </c>
      <c r="N14" s="53">
        <f t="shared" si="3"/>
        <v>0</v>
      </c>
      <c r="O14" s="50">
        <f t="shared" si="4"/>
        <v>0</v>
      </c>
      <c r="R14" s="70"/>
      <c r="S14" s="70"/>
    </row>
    <row r="15" spans="1:19" x14ac:dyDescent="0.2">
      <c r="A15" s="40" t="s">
        <v>41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57">
        <v>0</v>
      </c>
      <c r="L15" s="57">
        <v>0</v>
      </c>
      <c r="M15" s="88">
        <v>0</v>
      </c>
      <c r="N15" s="53">
        <f t="shared" si="3"/>
        <v>0</v>
      </c>
      <c r="O15" s="50">
        <f t="shared" si="4"/>
        <v>0</v>
      </c>
      <c r="P15" s="73"/>
    </row>
    <row r="16" spans="1:19" x14ac:dyDescent="0.2">
      <c r="A16" s="40" t="s">
        <v>42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57">
        <v>0</v>
      </c>
      <c r="L16" s="57">
        <v>0</v>
      </c>
      <c r="M16" s="88">
        <v>0</v>
      </c>
      <c r="N16" s="53">
        <f t="shared" si="3"/>
        <v>0</v>
      </c>
      <c r="O16" s="50">
        <f t="shared" si="4"/>
        <v>0</v>
      </c>
      <c r="P16" s="73"/>
      <c r="R16" s="70"/>
      <c r="S16" s="70"/>
    </row>
    <row r="17" spans="1:19" ht="19.5" thickBot="1" x14ac:dyDescent="0.25">
      <c r="A17" s="42" t="s">
        <v>43</v>
      </c>
      <c r="B17" s="51">
        <v>0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95">
        <v>0</v>
      </c>
      <c r="L17" s="95">
        <v>0</v>
      </c>
      <c r="M17" s="162">
        <v>0</v>
      </c>
      <c r="N17" s="56">
        <f t="shared" si="3"/>
        <v>0</v>
      </c>
      <c r="O17" s="52">
        <f t="shared" si="4"/>
        <v>0</v>
      </c>
      <c r="P17" s="73"/>
    </row>
    <row r="18" spans="1:19" ht="19.5" thickBot="1" x14ac:dyDescent="0.25">
      <c r="A18" s="359" t="s">
        <v>10</v>
      </c>
      <c r="B18" s="360">
        <f>SUM(B13:B17)</f>
        <v>0</v>
      </c>
      <c r="C18" s="360">
        <f t="shared" ref="C18:M18" si="5">SUM(C13:C17)</f>
        <v>0</v>
      </c>
      <c r="D18" s="360">
        <f t="shared" si="5"/>
        <v>0</v>
      </c>
      <c r="E18" s="360">
        <f t="shared" si="5"/>
        <v>0</v>
      </c>
      <c r="F18" s="360">
        <f t="shared" si="5"/>
        <v>0</v>
      </c>
      <c r="G18" s="360">
        <f t="shared" si="5"/>
        <v>0</v>
      </c>
      <c r="H18" s="360">
        <f t="shared" si="5"/>
        <v>0</v>
      </c>
      <c r="I18" s="360">
        <f t="shared" si="5"/>
        <v>0</v>
      </c>
      <c r="J18" s="360">
        <f t="shared" si="5"/>
        <v>0</v>
      </c>
      <c r="K18" s="360">
        <f t="shared" si="5"/>
        <v>0</v>
      </c>
      <c r="L18" s="360">
        <f t="shared" si="5"/>
        <v>0</v>
      </c>
      <c r="M18" s="360">
        <f t="shared" si="5"/>
        <v>0</v>
      </c>
      <c r="N18" s="359">
        <f t="shared" si="3"/>
        <v>0</v>
      </c>
      <c r="O18" s="367">
        <f t="shared" si="4"/>
        <v>0</v>
      </c>
      <c r="R18" s="70"/>
      <c r="S18" s="70"/>
    </row>
    <row r="19" spans="1:19" x14ac:dyDescent="0.2">
      <c r="A19" s="347" t="str">
        <f>'TRAFICO X NAVIERA (24 vs 23)'!A24</f>
        <v>ONE</v>
      </c>
      <c r="B19" s="348" t="s">
        <v>17</v>
      </c>
      <c r="C19" s="348" t="s">
        <v>18</v>
      </c>
      <c r="D19" s="348" t="s">
        <v>19</v>
      </c>
      <c r="E19" s="348" t="s">
        <v>20</v>
      </c>
      <c r="F19" s="348" t="s">
        <v>21</v>
      </c>
      <c r="G19" s="348" t="s">
        <v>22</v>
      </c>
      <c r="H19" s="348" t="s">
        <v>23</v>
      </c>
      <c r="I19" s="348" t="s">
        <v>28</v>
      </c>
      <c r="J19" s="348" t="s">
        <v>29</v>
      </c>
      <c r="K19" s="348" t="s">
        <v>33</v>
      </c>
      <c r="L19" s="348" t="s">
        <v>34</v>
      </c>
      <c r="M19" s="349" t="s">
        <v>35</v>
      </c>
      <c r="N19" s="347" t="s">
        <v>36</v>
      </c>
      <c r="O19" s="350" t="s">
        <v>15</v>
      </c>
      <c r="R19" s="70"/>
      <c r="S19" s="70"/>
    </row>
    <row r="20" spans="1:19" x14ac:dyDescent="0.2">
      <c r="A20" s="296" t="s">
        <v>37</v>
      </c>
      <c r="B20" s="368">
        <v>10</v>
      </c>
      <c r="C20" s="368">
        <v>30</v>
      </c>
      <c r="D20" s="368">
        <v>22</v>
      </c>
      <c r="E20" s="368">
        <v>20</v>
      </c>
      <c r="F20" s="368">
        <v>20</v>
      </c>
      <c r="G20" s="368">
        <v>16</v>
      </c>
      <c r="H20" s="368">
        <v>38</v>
      </c>
      <c r="I20" s="368">
        <v>28</v>
      </c>
      <c r="J20" s="368">
        <v>32</v>
      </c>
      <c r="K20" s="294">
        <v>50</v>
      </c>
      <c r="L20" s="294">
        <v>108</v>
      </c>
      <c r="M20" s="335">
        <v>58</v>
      </c>
      <c r="N20" s="53">
        <f t="shared" ref="N20:N24" si="6">SUM(B20:M20)</f>
        <v>432</v>
      </c>
      <c r="O20" s="50">
        <f t="shared" ref="O20:O25" si="7">N20/$N$112</f>
        <v>2.2773999683694448E-2</v>
      </c>
    </row>
    <row r="21" spans="1:19" x14ac:dyDescent="0.2">
      <c r="A21" s="296" t="s">
        <v>39</v>
      </c>
      <c r="B21" s="368">
        <v>46</v>
      </c>
      <c r="C21" s="368">
        <v>32</v>
      </c>
      <c r="D21" s="368">
        <v>28</v>
      </c>
      <c r="E21" s="368">
        <v>24</v>
      </c>
      <c r="F21" s="368">
        <v>26</v>
      </c>
      <c r="G21" s="368">
        <v>8</v>
      </c>
      <c r="H21" s="368">
        <v>30</v>
      </c>
      <c r="I21" s="368">
        <v>28</v>
      </c>
      <c r="J21" s="368">
        <v>26</v>
      </c>
      <c r="K21" s="294">
        <v>52</v>
      </c>
      <c r="L21" s="294">
        <v>76</v>
      </c>
      <c r="M21" s="335">
        <v>112</v>
      </c>
      <c r="N21" s="53">
        <f t="shared" si="6"/>
        <v>488</v>
      </c>
      <c r="O21" s="50">
        <f t="shared" si="7"/>
        <v>2.5726184827877061E-2</v>
      </c>
    </row>
    <row r="22" spans="1:19" x14ac:dyDescent="0.2">
      <c r="A22" s="40" t="s">
        <v>41</v>
      </c>
      <c r="B22" s="49">
        <v>0</v>
      </c>
      <c r="C22" s="49">
        <v>4</v>
      </c>
      <c r="D22" s="49">
        <v>0</v>
      </c>
      <c r="E22" s="49">
        <v>0</v>
      </c>
      <c r="F22" s="49">
        <v>4</v>
      </c>
      <c r="G22" s="49">
        <v>2</v>
      </c>
      <c r="H22" s="49">
        <v>0</v>
      </c>
      <c r="I22" s="49">
        <v>0</v>
      </c>
      <c r="J22" s="49">
        <v>0</v>
      </c>
      <c r="K22" s="57">
        <v>2</v>
      </c>
      <c r="L22" s="57">
        <v>2</v>
      </c>
      <c r="M22" s="88">
        <v>2</v>
      </c>
      <c r="N22" s="53">
        <f t="shared" si="6"/>
        <v>16</v>
      </c>
      <c r="O22" s="50">
        <f t="shared" si="7"/>
        <v>8.4348146976646107E-4</v>
      </c>
      <c r="P22" s="73"/>
    </row>
    <row r="23" spans="1:19" x14ac:dyDescent="0.2">
      <c r="A23" s="40" t="s">
        <v>42</v>
      </c>
      <c r="B23" s="49">
        <v>0</v>
      </c>
      <c r="C23" s="49">
        <v>4</v>
      </c>
      <c r="D23" s="49">
        <v>0</v>
      </c>
      <c r="E23" s="49">
        <v>0</v>
      </c>
      <c r="F23" s="49">
        <v>6</v>
      </c>
      <c r="G23" s="49">
        <v>0</v>
      </c>
      <c r="H23" s="49">
        <v>0</v>
      </c>
      <c r="I23" s="49">
        <v>0</v>
      </c>
      <c r="J23" s="49">
        <v>0</v>
      </c>
      <c r="K23" s="57">
        <v>4</v>
      </c>
      <c r="L23" s="57">
        <v>2</v>
      </c>
      <c r="M23" s="88">
        <v>0</v>
      </c>
      <c r="N23" s="53">
        <f t="shared" si="6"/>
        <v>16</v>
      </c>
      <c r="O23" s="50">
        <f t="shared" si="7"/>
        <v>8.4348146976646107E-4</v>
      </c>
      <c r="P23" s="73"/>
      <c r="R23" s="70"/>
      <c r="S23" s="70"/>
    </row>
    <row r="24" spans="1:19" ht="19.5" thickBot="1" x14ac:dyDescent="0.25">
      <c r="A24" s="42" t="s">
        <v>43</v>
      </c>
      <c r="B24" s="51">
        <v>64</v>
      </c>
      <c r="C24" s="51">
        <v>34</v>
      </c>
      <c r="D24" s="51">
        <v>24</v>
      </c>
      <c r="E24" s="51">
        <v>48</v>
      </c>
      <c r="F24" s="51">
        <v>198</v>
      </c>
      <c r="G24" s="51">
        <v>140</v>
      </c>
      <c r="H24" s="51">
        <v>0</v>
      </c>
      <c r="I24" s="51">
        <v>52</v>
      </c>
      <c r="J24" s="51">
        <v>108</v>
      </c>
      <c r="K24" s="95">
        <v>116</v>
      </c>
      <c r="L24" s="95">
        <v>198</v>
      </c>
      <c r="M24" s="162">
        <v>20</v>
      </c>
      <c r="N24" s="56">
        <f t="shared" si="6"/>
        <v>1002</v>
      </c>
      <c r="O24" s="52">
        <f t="shared" si="7"/>
        <v>5.2823027044124622E-2</v>
      </c>
      <c r="P24" s="73"/>
    </row>
    <row r="25" spans="1:19" ht="19.5" thickBot="1" x14ac:dyDescent="0.25">
      <c r="A25" s="359" t="s">
        <v>10</v>
      </c>
      <c r="B25" s="360">
        <f>SUM(B20:B24)</f>
        <v>120</v>
      </c>
      <c r="C25" s="360">
        <f t="shared" ref="C25:M25" si="8">SUM(C20:C24)</f>
        <v>104</v>
      </c>
      <c r="D25" s="360">
        <f t="shared" si="8"/>
        <v>74</v>
      </c>
      <c r="E25" s="360">
        <f t="shared" si="8"/>
        <v>92</v>
      </c>
      <c r="F25" s="360">
        <f t="shared" si="8"/>
        <v>254</v>
      </c>
      <c r="G25" s="360">
        <f t="shared" si="8"/>
        <v>166</v>
      </c>
      <c r="H25" s="360">
        <f t="shared" si="8"/>
        <v>68</v>
      </c>
      <c r="I25" s="360">
        <f t="shared" si="8"/>
        <v>108</v>
      </c>
      <c r="J25" s="360">
        <f t="shared" si="8"/>
        <v>166</v>
      </c>
      <c r="K25" s="360">
        <f t="shared" si="8"/>
        <v>224</v>
      </c>
      <c r="L25" s="360">
        <f t="shared" si="8"/>
        <v>386</v>
      </c>
      <c r="M25" s="360">
        <f t="shared" si="8"/>
        <v>192</v>
      </c>
      <c r="N25" s="359">
        <f>SUM(B25:M25)</f>
        <v>1954</v>
      </c>
      <c r="O25" s="367">
        <f t="shared" si="7"/>
        <v>0.10301017449522906</v>
      </c>
    </row>
    <row r="26" spans="1:19" x14ac:dyDescent="0.2">
      <c r="A26" s="347" t="str">
        <f>'TRAFICO X NAVIERA (24 vs 23)'!A33</f>
        <v>EMC</v>
      </c>
      <c r="B26" s="348" t="s">
        <v>17</v>
      </c>
      <c r="C26" s="348" t="s">
        <v>18</v>
      </c>
      <c r="D26" s="348" t="s">
        <v>19</v>
      </c>
      <c r="E26" s="348" t="s">
        <v>20</v>
      </c>
      <c r="F26" s="348" t="s">
        <v>21</v>
      </c>
      <c r="G26" s="348" t="s">
        <v>22</v>
      </c>
      <c r="H26" s="348" t="s">
        <v>23</v>
      </c>
      <c r="I26" s="348" t="s">
        <v>28</v>
      </c>
      <c r="J26" s="348" t="s">
        <v>29</v>
      </c>
      <c r="K26" s="348" t="s">
        <v>33</v>
      </c>
      <c r="L26" s="348" t="s">
        <v>34</v>
      </c>
      <c r="M26" s="349" t="s">
        <v>35</v>
      </c>
      <c r="N26" s="347" t="s">
        <v>36</v>
      </c>
      <c r="O26" s="350" t="s">
        <v>15</v>
      </c>
    </row>
    <row r="27" spans="1:19" x14ac:dyDescent="0.2">
      <c r="A27" s="296" t="s">
        <v>37</v>
      </c>
      <c r="B27" s="368">
        <v>0</v>
      </c>
      <c r="C27" s="368">
        <v>2</v>
      </c>
      <c r="D27" s="368">
        <v>2</v>
      </c>
      <c r="E27" s="368">
        <v>0</v>
      </c>
      <c r="F27" s="368">
        <v>0</v>
      </c>
      <c r="G27" s="368">
        <v>2</v>
      </c>
      <c r="H27" s="368">
        <v>2</v>
      </c>
      <c r="I27" s="368">
        <v>2</v>
      </c>
      <c r="J27" s="368">
        <v>0</v>
      </c>
      <c r="K27" s="294">
        <v>0</v>
      </c>
      <c r="L27" s="294">
        <v>0</v>
      </c>
      <c r="M27" s="335">
        <v>0</v>
      </c>
      <c r="N27" s="53">
        <f t="shared" ref="N27:N30" si="9">SUM(B27:M27)</f>
        <v>10</v>
      </c>
      <c r="O27" s="50">
        <f t="shared" ref="O27:O32" si="10">N27/$N$112</f>
        <v>5.2717591860403817E-4</v>
      </c>
    </row>
    <row r="28" spans="1:19" x14ac:dyDescent="0.2">
      <c r="A28" s="296" t="s">
        <v>39</v>
      </c>
      <c r="B28" s="368">
        <v>0</v>
      </c>
      <c r="C28" s="368">
        <v>0</v>
      </c>
      <c r="D28" s="368">
        <v>0</v>
      </c>
      <c r="E28" s="368">
        <v>0</v>
      </c>
      <c r="F28" s="368">
        <v>0</v>
      </c>
      <c r="G28" s="368">
        <v>0</v>
      </c>
      <c r="H28" s="368">
        <v>0</v>
      </c>
      <c r="I28" s="368">
        <v>0</v>
      </c>
      <c r="J28" s="368">
        <v>0</v>
      </c>
      <c r="K28" s="294">
        <v>0</v>
      </c>
      <c r="L28" s="294">
        <v>0</v>
      </c>
      <c r="M28" s="335">
        <v>0</v>
      </c>
      <c r="N28" s="53">
        <f t="shared" si="9"/>
        <v>0</v>
      </c>
      <c r="O28" s="50">
        <f t="shared" si="10"/>
        <v>0</v>
      </c>
    </row>
    <row r="29" spans="1:19" x14ac:dyDescent="0.2">
      <c r="A29" s="40" t="s">
        <v>41</v>
      </c>
      <c r="B29" s="49">
        <v>0</v>
      </c>
      <c r="C29" s="49">
        <v>0</v>
      </c>
      <c r="D29" s="49">
        <v>2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57">
        <v>0</v>
      </c>
      <c r="L29" s="57">
        <v>0</v>
      </c>
      <c r="M29" s="88">
        <v>0</v>
      </c>
      <c r="N29" s="53">
        <f t="shared" si="9"/>
        <v>2</v>
      </c>
      <c r="O29" s="50">
        <f t="shared" si="10"/>
        <v>1.0543518372080763E-4</v>
      </c>
    </row>
    <row r="30" spans="1:19" x14ac:dyDescent="0.2">
      <c r="A30" s="40" t="s">
        <v>42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57">
        <v>0</v>
      </c>
      <c r="L30" s="57">
        <v>0</v>
      </c>
      <c r="M30" s="88">
        <v>0</v>
      </c>
      <c r="N30" s="53">
        <f t="shared" si="9"/>
        <v>0</v>
      </c>
      <c r="O30" s="50">
        <f t="shared" si="10"/>
        <v>0</v>
      </c>
    </row>
    <row r="31" spans="1:19" ht="19.5" thickBot="1" x14ac:dyDescent="0.25">
      <c r="A31" s="42" t="s">
        <v>43</v>
      </c>
      <c r="B31" s="51">
        <v>0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95">
        <v>0</v>
      </c>
      <c r="L31" s="95">
        <v>0</v>
      </c>
      <c r="M31" s="162">
        <v>0</v>
      </c>
      <c r="N31" s="56">
        <f>SUM(B31:M31)</f>
        <v>0</v>
      </c>
      <c r="O31" s="52">
        <f t="shared" si="10"/>
        <v>0</v>
      </c>
    </row>
    <row r="32" spans="1:19" ht="19.5" thickBot="1" x14ac:dyDescent="0.25">
      <c r="A32" s="359" t="s">
        <v>10</v>
      </c>
      <c r="B32" s="360">
        <f t="shared" ref="B32:M32" si="11">SUM(B27:B31)</f>
        <v>0</v>
      </c>
      <c r="C32" s="360">
        <f t="shared" si="11"/>
        <v>2</v>
      </c>
      <c r="D32" s="360">
        <f t="shared" si="11"/>
        <v>4</v>
      </c>
      <c r="E32" s="360">
        <f t="shared" si="11"/>
        <v>0</v>
      </c>
      <c r="F32" s="360">
        <f t="shared" si="11"/>
        <v>0</v>
      </c>
      <c r="G32" s="360">
        <f t="shared" si="11"/>
        <v>2</v>
      </c>
      <c r="H32" s="360">
        <f t="shared" si="11"/>
        <v>2</v>
      </c>
      <c r="I32" s="360">
        <f t="shared" si="11"/>
        <v>2</v>
      </c>
      <c r="J32" s="360">
        <f t="shared" si="11"/>
        <v>0</v>
      </c>
      <c r="K32" s="360">
        <f t="shared" si="11"/>
        <v>0</v>
      </c>
      <c r="L32" s="360">
        <f t="shared" si="11"/>
        <v>0</v>
      </c>
      <c r="M32" s="360">
        <f t="shared" si="11"/>
        <v>0</v>
      </c>
      <c r="N32" s="359">
        <f>SUM(B32:M32)</f>
        <v>12</v>
      </c>
      <c r="O32" s="367">
        <f t="shared" si="10"/>
        <v>6.326111023248458E-4</v>
      </c>
    </row>
    <row r="33" spans="1:15" x14ac:dyDescent="0.2">
      <c r="A33" s="347" t="str">
        <f>'TRAFICO X NAVIERA (24 vs 23)'!A42</f>
        <v>HSD</v>
      </c>
      <c r="B33" s="348" t="s">
        <v>17</v>
      </c>
      <c r="C33" s="348" t="s">
        <v>18</v>
      </c>
      <c r="D33" s="348" t="s">
        <v>19</v>
      </c>
      <c r="E33" s="348" t="s">
        <v>20</v>
      </c>
      <c r="F33" s="348" t="s">
        <v>21</v>
      </c>
      <c r="G33" s="348" t="s">
        <v>22</v>
      </c>
      <c r="H33" s="348" t="s">
        <v>23</v>
      </c>
      <c r="I33" s="348" t="s">
        <v>28</v>
      </c>
      <c r="J33" s="348" t="s">
        <v>29</v>
      </c>
      <c r="K33" s="348" t="s">
        <v>33</v>
      </c>
      <c r="L33" s="348" t="s">
        <v>34</v>
      </c>
      <c r="M33" s="349" t="s">
        <v>35</v>
      </c>
      <c r="N33" s="347" t="s">
        <v>36</v>
      </c>
      <c r="O33" s="350" t="s">
        <v>15</v>
      </c>
    </row>
    <row r="34" spans="1:15" x14ac:dyDescent="0.2">
      <c r="A34" s="296" t="s">
        <v>37</v>
      </c>
      <c r="B34" s="368">
        <v>0</v>
      </c>
      <c r="C34" s="368">
        <v>0</v>
      </c>
      <c r="D34" s="368">
        <v>0</v>
      </c>
      <c r="E34" s="368">
        <v>0</v>
      </c>
      <c r="F34" s="368">
        <v>0</v>
      </c>
      <c r="G34" s="368">
        <v>0</v>
      </c>
      <c r="H34" s="368">
        <v>0</v>
      </c>
      <c r="I34" s="368">
        <v>0</v>
      </c>
      <c r="J34" s="368">
        <v>0</v>
      </c>
      <c r="K34" s="294">
        <v>0</v>
      </c>
      <c r="L34" s="294">
        <v>0</v>
      </c>
      <c r="M34" s="335">
        <v>0</v>
      </c>
      <c r="N34" s="53">
        <f t="shared" ref="N34:N37" si="12">SUM(B34:M34)</f>
        <v>0</v>
      </c>
      <c r="O34" s="50">
        <f t="shared" ref="O34:O39" si="13">N34/$N$112</f>
        <v>0</v>
      </c>
    </row>
    <row r="35" spans="1:15" x14ac:dyDescent="0.2">
      <c r="A35" s="296" t="s">
        <v>39</v>
      </c>
      <c r="B35" s="368">
        <v>0</v>
      </c>
      <c r="C35" s="368">
        <v>0</v>
      </c>
      <c r="D35" s="368">
        <v>0</v>
      </c>
      <c r="E35" s="368">
        <v>0</v>
      </c>
      <c r="F35" s="368">
        <v>0</v>
      </c>
      <c r="G35" s="368">
        <v>0</v>
      </c>
      <c r="H35" s="368">
        <v>0</v>
      </c>
      <c r="I35" s="368">
        <v>0</v>
      </c>
      <c r="J35" s="368">
        <v>0</v>
      </c>
      <c r="K35" s="294">
        <v>0</v>
      </c>
      <c r="L35" s="294">
        <v>0</v>
      </c>
      <c r="M35" s="335">
        <v>0</v>
      </c>
      <c r="N35" s="53">
        <f t="shared" si="12"/>
        <v>0</v>
      </c>
      <c r="O35" s="50">
        <f t="shared" si="13"/>
        <v>0</v>
      </c>
    </row>
    <row r="36" spans="1:15" x14ac:dyDescent="0.2">
      <c r="A36" s="40" t="s">
        <v>41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57">
        <v>0</v>
      </c>
      <c r="L36" s="57">
        <v>0</v>
      </c>
      <c r="M36" s="88">
        <v>0</v>
      </c>
      <c r="N36" s="53">
        <f t="shared" si="12"/>
        <v>0</v>
      </c>
      <c r="O36" s="50">
        <f t="shared" si="13"/>
        <v>0</v>
      </c>
    </row>
    <row r="37" spans="1:15" x14ac:dyDescent="0.2">
      <c r="A37" s="40" t="s">
        <v>42</v>
      </c>
      <c r="B37" s="49">
        <v>0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57">
        <v>0</v>
      </c>
      <c r="L37" s="57">
        <v>0</v>
      </c>
      <c r="M37" s="88">
        <v>0</v>
      </c>
      <c r="N37" s="53">
        <f t="shared" si="12"/>
        <v>0</v>
      </c>
      <c r="O37" s="50">
        <f t="shared" si="13"/>
        <v>0</v>
      </c>
    </row>
    <row r="38" spans="1:15" ht="19.5" thickBot="1" x14ac:dyDescent="0.25">
      <c r="A38" s="42" t="s">
        <v>43</v>
      </c>
      <c r="B38" s="51">
        <v>0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95">
        <v>0</v>
      </c>
      <c r="L38" s="95">
        <v>0</v>
      </c>
      <c r="M38" s="162">
        <v>0</v>
      </c>
      <c r="N38" s="56">
        <f>SUM(B38:M38)</f>
        <v>0</v>
      </c>
      <c r="O38" s="52">
        <f t="shared" si="13"/>
        <v>0</v>
      </c>
    </row>
    <row r="39" spans="1:15" ht="19.5" thickBot="1" x14ac:dyDescent="0.25">
      <c r="A39" s="359" t="s">
        <v>10</v>
      </c>
      <c r="B39" s="360">
        <f t="shared" ref="B39:M39" si="14">SUM(B34:B38)</f>
        <v>0</v>
      </c>
      <c r="C39" s="360">
        <f t="shared" si="14"/>
        <v>0</v>
      </c>
      <c r="D39" s="360">
        <f t="shared" si="14"/>
        <v>0</v>
      </c>
      <c r="E39" s="360">
        <f t="shared" si="14"/>
        <v>0</v>
      </c>
      <c r="F39" s="360">
        <f t="shared" si="14"/>
        <v>0</v>
      </c>
      <c r="G39" s="360">
        <f t="shared" si="14"/>
        <v>0</v>
      </c>
      <c r="H39" s="360">
        <f t="shared" si="14"/>
        <v>0</v>
      </c>
      <c r="I39" s="360">
        <f t="shared" si="14"/>
        <v>0</v>
      </c>
      <c r="J39" s="360">
        <f t="shared" si="14"/>
        <v>0</v>
      </c>
      <c r="K39" s="360">
        <f t="shared" si="14"/>
        <v>0</v>
      </c>
      <c r="L39" s="360">
        <f t="shared" si="14"/>
        <v>0</v>
      </c>
      <c r="M39" s="360">
        <f t="shared" si="14"/>
        <v>0</v>
      </c>
      <c r="N39" s="359">
        <f>SUM(B39:M39)</f>
        <v>0</v>
      </c>
      <c r="O39" s="367">
        <f t="shared" si="13"/>
        <v>0</v>
      </c>
    </row>
    <row r="40" spans="1:15" x14ac:dyDescent="0.2">
      <c r="A40" s="347" t="str">
        <f>'TRAFICO X NAVIERA (24 vs 23)'!A51</f>
        <v>WHL</v>
      </c>
      <c r="B40" s="348" t="s">
        <v>17</v>
      </c>
      <c r="C40" s="348" t="s">
        <v>18</v>
      </c>
      <c r="D40" s="348" t="s">
        <v>19</v>
      </c>
      <c r="E40" s="348" t="s">
        <v>20</v>
      </c>
      <c r="F40" s="348" t="s">
        <v>21</v>
      </c>
      <c r="G40" s="348" t="s">
        <v>22</v>
      </c>
      <c r="H40" s="348" t="s">
        <v>23</v>
      </c>
      <c r="I40" s="348" t="s">
        <v>28</v>
      </c>
      <c r="J40" s="348" t="s">
        <v>29</v>
      </c>
      <c r="K40" s="348" t="s">
        <v>33</v>
      </c>
      <c r="L40" s="348" t="s">
        <v>34</v>
      </c>
      <c r="M40" s="349" t="s">
        <v>35</v>
      </c>
      <c r="N40" s="347" t="s">
        <v>36</v>
      </c>
      <c r="O40" s="350" t="s">
        <v>15</v>
      </c>
    </row>
    <row r="41" spans="1:15" x14ac:dyDescent="0.2">
      <c r="A41" s="296" t="s">
        <v>37</v>
      </c>
      <c r="B41" s="368">
        <v>4</v>
      </c>
      <c r="C41" s="368">
        <v>0</v>
      </c>
      <c r="D41" s="368">
        <v>0</v>
      </c>
      <c r="E41" s="368">
        <v>0</v>
      </c>
      <c r="F41" s="368">
        <v>0</v>
      </c>
      <c r="G41" s="368">
        <v>0</v>
      </c>
      <c r="H41" s="368">
        <v>4</v>
      </c>
      <c r="I41" s="368">
        <v>0</v>
      </c>
      <c r="J41" s="368">
        <v>2</v>
      </c>
      <c r="K41" s="294">
        <v>2</v>
      </c>
      <c r="L41" s="294">
        <v>4</v>
      </c>
      <c r="M41" s="335">
        <v>4</v>
      </c>
      <c r="N41" s="53">
        <f t="shared" ref="N41:N45" si="15">SUM(B41:M41)</f>
        <v>20</v>
      </c>
      <c r="O41" s="50">
        <f t="shared" ref="O41:O46" si="16">N41/$N$112</f>
        <v>1.0543518372080763E-3</v>
      </c>
    </row>
    <row r="42" spans="1:15" x14ac:dyDescent="0.2">
      <c r="A42" s="296" t="s">
        <v>39</v>
      </c>
      <c r="B42" s="368">
        <v>0</v>
      </c>
      <c r="C42" s="368">
        <v>68</v>
      </c>
      <c r="D42" s="368">
        <v>0</v>
      </c>
      <c r="E42" s="368">
        <v>0</v>
      </c>
      <c r="F42" s="368">
        <v>0</v>
      </c>
      <c r="G42" s="368">
        <v>0</v>
      </c>
      <c r="H42" s="368">
        <v>0</v>
      </c>
      <c r="I42" s="368">
        <v>0</v>
      </c>
      <c r="J42" s="368">
        <v>0</v>
      </c>
      <c r="K42" s="294">
        <v>0</v>
      </c>
      <c r="L42" s="294">
        <v>0</v>
      </c>
      <c r="M42" s="335">
        <v>0</v>
      </c>
      <c r="N42" s="53">
        <f t="shared" si="15"/>
        <v>68</v>
      </c>
      <c r="O42" s="50">
        <f t="shared" si="16"/>
        <v>3.5847962465074597E-3</v>
      </c>
    </row>
    <row r="43" spans="1:15" x14ac:dyDescent="0.2">
      <c r="A43" s="40" t="s">
        <v>41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57">
        <v>0</v>
      </c>
      <c r="L43" s="57">
        <v>0</v>
      </c>
      <c r="M43" s="88">
        <v>0</v>
      </c>
      <c r="N43" s="53">
        <f t="shared" si="15"/>
        <v>0</v>
      </c>
      <c r="O43" s="50">
        <f t="shared" si="16"/>
        <v>0</v>
      </c>
    </row>
    <row r="44" spans="1:15" x14ac:dyDescent="0.2">
      <c r="A44" s="40" t="s">
        <v>42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57">
        <v>0</v>
      </c>
      <c r="L44" s="57">
        <v>0</v>
      </c>
      <c r="M44" s="88">
        <v>0</v>
      </c>
      <c r="N44" s="53">
        <f t="shared" si="15"/>
        <v>0</v>
      </c>
      <c r="O44" s="50">
        <f t="shared" si="16"/>
        <v>0</v>
      </c>
    </row>
    <row r="45" spans="1:15" ht="19.5" thickBot="1" x14ac:dyDescent="0.25">
      <c r="A45" s="42" t="s">
        <v>43</v>
      </c>
      <c r="B45" s="51">
        <v>0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95">
        <v>0</v>
      </c>
      <c r="L45" s="95">
        <v>0</v>
      </c>
      <c r="M45" s="162">
        <v>0</v>
      </c>
      <c r="N45" s="56">
        <f t="shared" si="15"/>
        <v>0</v>
      </c>
      <c r="O45" s="52">
        <f t="shared" si="16"/>
        <v>0</v>
      </c>
    </row>
    <row r="46" spans="1:15" ht="19.5" thickBot="1" x14ac:dyDescent="0.25">
      <c r="A46" s="359" t="s">
        <v>10</v>
      </c>
      <c r="B46" s="360">
        <f>SUM(B41:B45)</f>
        <v>4</v>
      </c>
      <c r="C46" s="360">
        <f t="shared" ref="C46:M46" si="17">SUM(C41:C45)</f>
        <v>68</v>
      </c>
      <c r="D46" s="360">
        <f t="shared" si="17"/>
        <v>0</v>
      </c>
      <c r="E46" s="360">
        <f t="shared" si="17"/>
        <v>0</v>
      </c>
      <c r="F46" s="360">
        <f t="shared" si="17"/>
        <v>0</v>
      </c>
      <c r="G46" s="360">
        <f t="shared" si="17"/>
        <v>0</v>
      </c>
      <c r="H46" s="360">
        <f t="shared" si="17"/>
        <v>4</v>
      </c>
      <c r="I46" s="360">
        <f t="shared" si="17"/>
        <v>0</v>
      </c>
      <c r="J46" s="360">
        <f t="shared" si="17"/>
        <v>2</v>
      </c>
      <c r="K46" s="360">
        <f t="shared" si="17"/>
        <v>2</v>
      </c>
      <c r="L46" s="360">
        <f t="shared" si="17"/>
        <v>4</v>
      </c>
      <c r="M46" s="360">
        <f t="shared" si="17"/>
        <v>4</v>
      </c>
      <c r="N46" s="359">
        <f>SUM(B46:M46)</f>
        <v>88</v>
      </c>
      <c r="O46" s="367">
        <f t="shared" si="16"/>
        <v>4.6391480837155363E-3</v>
      </c>
    </row>
    <row r="47" spans="1:15" x14ac:dyDescent="0.2">
      <c r="A47" s="347" t="str">
        <f>'TRAFICO X NAVIERA (24 vs 23)'!A60</f>
        <v>OTH</v>
      </c>
      <c r="B47" s="348" t="s">
        <v>17</v>
      </c>
      <c r="C47" s="348" t="s">
        <v>18</v>
      </c>
      <c r="D47" s="348" t="s">
        <v>19</v>
      </c>
      <c r="E47" s="348" t="s">
        <v>20</v>
      </c>
      <c r="F47" s="348" t="s">
        <v>21</v>
      </c>
      <c r="G47" s="348" t="s">
        <v>22</v>
      </c>
      <c r="H47" s="348" t="s">
        <v>23</v>
      </c>
      <c r="I47" s="348" t="s">
        <v>28</v>
      </c>
      <c r="J47" s="348" t="s">
        <v>29</v>
      </c>
      <c r="K47" s="348" t="s">
        <v>33</v>
      </c>
      <c r="L47" s="348" t="s">
        <v>34</v>
      </c>
      <c r="M47" s="349" t="s">
        <v>35</v>
      </c>
      <c r="N47" s="347" t="s">
        <v>36</v>
      </c>
      <c r="O47" s="350" t="s">
        <v>15</v>
      </c>
    </row>
    <row r="48" spans="1:15" x14ac:dyDescent="0.2">
      <c r="A48" s="296" t="s">
        <v>37</v>
      </c>
      <c r="B48" s="368">
        <v>0</v>
      </c>
      <c r="C48" s="368">
        <v>0</v>
      </c>
      <c r="D48" s="368">
        <v>0</v>
      </c>
      <c r="E48" s="368">
        <v>0</v>
      </c>
      <c r="F48" s="368">
        <v>0</v>
      </c>
      <c r="G48" s="368">
        <v>0</v>
      </c>
      <c r="H48" s="368">
        <v>0</v>
      </c>
      <c r="I48" s="368">
        <v>0</v>
      </c>
      <c r="J48" s="368">
        <v>0</v>
      </c>
      <c r="K48" s="294">
        <v>0</v>
      </c>
      <c r="L48" s="294">
        <v>0</v>
      </c>
      <c r="M48" s="335">
        <v>0</v>
      </c>
      <c r="N48" s="53">
        <f t="shared" ref="N48:N53" si="18">SUM(B48:M48)</f>
        <v>0</v>
      </c>
      <c r="O48" s="50">
        <f t="shared" ref="O48:O53" si="19">N48/$N$112</f>
        <v>0</v>
      </c>
    </row>
    <row r="49" spans="1:16" x14ac:dyDescent="0.2">
      <c r="A49" s="296" t="s">
        <v>39</v>
      </c>
      <c r="B49" s="368">
        <v>0</v>
      </c>
      <c r="C49" s="368">
        <v>0</v>
      </c>
      <c r="D49" s="368">
        <v>0</v>
      </c>
      <c r="E49" s="368">
        <v>0</v>
      </c>
      <c r="F49" s="368">
        <v>0</v>
      </c>
      <c r="G49" s="368">
        <v>0</v>
      </c>
      <c r="H49" s="368">
        <v>0</v>
      </c>
      <c r="I49" s="368">
        <v>0</v>
      </c>
      <c r="J49" s="368">
        <v>0</v>
      </c>
      <c r="K49" s="294">
        <v>0</v>
      </c>
      <c r="L49" s="294">
        <v>0</v>
      </c>
      <c r="M49" s="335">
        <v>0</v>
      </c>
      <c r="N49" s="53">
        <f t="shared" si="18"/>
        <v>0</v>
      </c>
      <c r="O49" s="50">
        <f t="shared" si="19"/>
        <v>0</v>
      </c>
    </row>
    <row r="50" spans="1:16" x14ac:dyDescent="0.2">
      <c r="A50" s="40" t="s">
        <v>41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57">
        <v>0</v>
      </c>
      <c r="L50" s="57">
        <v>0</v>
      </c>
      <c r="M50" s="88">
        <v>0</v>
      </c>
      <c r="N50" s="53">
        <f t="shared" si="18"/>
        <v>0</v>
      </c>
      <c r="O50" s="50">
        <f t="shared" si="19"/>
        <v>0</v>
      </c>
      <c r="P50" s="73"/>
    </row>
    <row r="51" spans="1:16" x14ac:dyDescent="0.2">
      <c r="A51" s="40" t="s">
        <v>42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57">
        <v>0</v>
      </c>
      <c r="L51" s="57">
        <v>0</v>
      </c>
      <c r="M51" s="88">
        <v>0</v>
      </c>
      <c r="N51" s="53">
        <f t="shared" si="18"/>
        <v>0</v>
      </c>
      <c r="O51" s="50">
        <f t="shared" si="19"/>
        <v>0</v>
      </c>
      <c r="P51" s="73"/>
    </row>
    <row r="52" spans="1:16" ht="19.5" thickBot="1" x14ac:dyDescent="0.25">
      <c r="A52" s="42" t="s">
        <v>43</v>
      </c>
      <c r="B52" s="51">
        <v>0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95">
        <v>0</v>
      </c>
      <c r="L52" s="95">
        <v>0</v>
      </c>
      <c r="M52" s="162">
        <v>0</v>
      </c>
      <c r="N52" s="56">
        <f t="shared" si="18"/>
        <v>0</v>
      </c>
      <c r="O52" s="52">
        <f t="shared" si="19"/>
        <v>0</v>
      </c>
      <c r="P52" s="73"/>
    </row>
    <row r="53" spans="1:16" ht="19.5" thickBot="1" x14ac:dyDescent="0.25">
      <c r="A53" s="359" t="s">
        <v>10</v>
      </c>
      <c r="B53" s="360">
        <f>SUM(B48:B52)</f>
        <v>0</v>
      </c>
      <c r="C53" s="360">
        <f t="shared" ref="C53:M53" si="20">SUM(C48:C52)</f>
        <v>0</v>
      </c>
      <c r="D53" s="360">
        <f t="shared" si="20"/>
        <v>0</v>
      </c>
      <c r="E53" s="360">
        <f t="shared" si="20"/>
        <v>0</v>
      </c>
      <c r="F53" s="360">
        <f t="shared" si="20"/>
        <v>0</v>
      </c>
      <c r="G53" s="360">
        <f t="shared" si="20"/>
        <v>0</v>
      </c>
      <c r="H53" s="360">
        <f t="shared" si="20"/>
        <v>0</v>
      </c>
      <c r="I53" s="360">
        <f t="shared" si="20"/>
        <v>0</v>
      </c>
      <c r="J53" s="360">
        <f t="shared" si="20"/>
        <v>0</v>
      </c>
      <c r="K53" s="360">
        <f t="shared" si="20"/>
        <v>0</v>
      </c>
      <c r="L53" s="360">
        <f t="shared" si="20"/>
        <v>0</v>
      </c>
      <c r="M53" s="360">
        <f t="shared" si="20"/>
        <v>0</v>
      </c>
      <c r="N53" s="359">
        <f t="shared" si="18"/>
        <v>0</v>
      </c>
      <c r="O53" s="367">
        <f t="shared" si="19"/>
        <v>0</v>
      </c>
    </row>
    <row r="54" spans="1:16" x14ac:dyDescent="0.2">
      <c r="A54" s="347" t="str">
        <f>'TRAFICO X NAVIERA (24 vs 23)'!A69</f>
        <v>CMA</v>
      </c>
      <c r="B54" s="348" t="s">
        <v>17</v>
      </c>
      <c r="C54" s="348" t="s">
        <v>18</v>
      </c>
      <c r="D54" s="348" t="s">
        <v>19</v>
      </c>
      <c r="E54" s="348" t="s">
        <v>20</v>
      </c>
      <c r="F54" s="348" t="s">
        <v>21</v>
      </c>
      <c r="G54" s="348" t="s">
        <v>22</v>
      </c>
      <c r="H54" s="348" t="s">
        <v>23</v>
      </c>
      <c r="I54" s="348" t="s">
        <v>28</v>
      </c>
      <c r="J54" s="348" t="s">
        <v>29</v>
      </c>
      <c r="K54" s="348" t="s">
        <v>33</v>
      </c>
      <c r="L54" s="348" t="s">
        <v>34</v>
      </c>
      <c r="M54" s="349" t="s">
        <v>35</v>
      </c>
      <c r="N54" s="347" t="s">
        <v>36</v>
      </c>
      <c r="O54" s="350" t="s">
        <v>15</v>
      </c>
      <c r="P54" s="73"/>
    </row>
    <row r="55" spans="1:16" x14ac:dyDescent="0.2">
      <c r="A55" s="296" t="s">
        <v>37</v>
      </c>
      <c r="B55" s="368">
        <v>6</v>
      </c>
      <c r="C55" s="368">
        <v>12</v>
      </c>
      <c r="D55" s="368">
        <v>8</v>
      </c>
      <c r="E55" s="368">
        <v>20</v>
      </c>
      <c r="F55" s="368">
        <v>47</v>
      </c>
      <c r="G55" s="368">
        <v>35</v>
      </c>
      <c r="H55" s="368">
        <v>20</v>
      </c>
      <c r="I55" s="368">
        <v>42</v>
      </c>
      <c r="J55" s="368">
        <v>23</v>
      </c>
      <c r="K55" s="294">
        <v>30</v>
      </c>
      <c r="L55" s="294">
        <v>54</v>
      </c>
      <c r="M55" s="335">
        <v>38</v>
      </c>
      <c r="N55" s="53">
        <f t="shared" ref="N55:N58" si="21">SUM(B55:M55)</f>
        <v>335</v>
      </c>
      <c r="O55" s="50">
        <f t="shared" ref="O55:O60" si="22">N55/$N$112</f>
        <v>1.7660393273235278E-2</v>
      </c>
    </row>
    <row r="56" spans="1:16" x14ac:dyDescent="0.2">
      <c r="A56" s="296" t="s">
        <v>39</v>
      </c>
      <c r="B56" s="368">
        <v>42</v>
      </c>
      <c r="C56" s="368">
        <v>42</v>
      </c>
      <c r="D56" s="368">
        <v>30</v>
      </c>
      <c r="E56" s="368">
        <v>12</v>
      </c>
      <c r="F56" s="368">
        <v>118</v>
      </c>
      <c r="G56" s="368">
        <v>78</v>
      </c>
      <c r="H56" s="368">
        <v>74</v>
      </c>
      <c r="I56" s="368">
        <v>70</v>
      </c>
      <c r="J56" s="368">
        <v>16</v>
      </c>
      <c r="K56" s="294">
        <v>20</v>
      </c>
      <c r="L56" s="294">
        <v>56</v>
      </c>
      <c r="M56" s="335">
        <v>48</v>
      </c>
      <c r="N56" s="53">
        <f t="shared" si="21"/>
        <v>606</v>
      </c>
      <c r="O56" s="50">
        <f t="shared" si="22"/>
        <v>3.1946860667404715E-2</v>
      </c>
    </row>
    <row r="57" spans="1:16" x14ac:dyDescent="0.2">
      <c r="A57" s="40" t="s">
        <v>41</v>
      </c>
      <c r="B57" s="49">
        <v>0</v>
      </c>
      <c r="C57" s="49">
        <v>0</v>
      </c>
      <c r="D57" s="49">
        <v>2</v>
      </c>
      <c r="E57" s="49">
        <v>4</v>
      </c>
      <c r="F57" s="49">
        <v>4</v>
      </c>
      <c r="G57" s="49">
        <v>0</v>
      </c>
      <c r="H57" s="49">
        <v>0</v>
      </c>
      <c r="I57" s="49">
        <v>2</v>
      </c>
      <c r="J57" s="49">
        <v>0</v>
      </c>
      <c r="K57" s="57">
        <v>0</v>
      </c>
      <c r="L57" s="57">
        <v>4</v>
      </c>
      <c r="M57" s="88">
        <v>0</v>
      </c>
      <c r="N57" s="53">
        <f t="shared" si="21"/>
        <v>16</v>
      </c>
      <c r="O57" s="50">
        <f t="shared" si="22"/>
        <v>8.4348146976646107E-4</v>
      </c>
      <c r="P57" s="73"/>
    </row>
    <row r="58" spans="1:16" x14ac:dyDescent="0.2">
      <c r="A58" s="40" t="s">
        <v>42</v>
      </c>
      <c r="B58" s="49">
        <v>0</v>
      </c>
      <c r="C58" s="49">
        <v>0</v>
      </c>
      <c r="D58" s="49">
        <v>2</v>
      </c>
      <c r="E58" s="49">
        <v>4</v>
      </c>
      <c r="F58" s="49">
        <v>4</v>
      </c>
      <c r="G58" s="49">
        <v>0</v>
      </c>
      <c r="H58" s="49">
        <v>2</v>
      </c>
      <c r="I58" s="49">
        <v>0</v>
      </c>
      <c r="J58" s="49">
        <v>0</v>
      </c>
      <c r="K58" s="57">
        <v>0</v>
      </c>
      <c r="L58" s="57">
        <v>4</v>
      </c>
      <c r="M58" s="88">
        <v>0</v>
      </c>
      <c r="N58" s="53">
        <f t="shared" si="21"/>
        <v>16</v>
      </c>
      <c r="O58" s="50">
        <f t="shared" si="22"/>
        <v>8.4348146976646107E-4</v>
      </c>
      <c r="P58" s="73"/>
    </row>
    <row r="59" spans="1:16" ht="19.5" thickBot="1" x14ac:dyDescent="0.25">
      <c r="A59" s="42" t="s">
        <v>43</v>
      </c>
      <c r="B59" s="51">
        <v>0</v>
      </c>
      <c r="C59" s="51">
        <v>0</v>
      </c>
      <c r="D59" s="51">
        <v>2</v>
      </c>
      <c r="E59" s="51">
        <v>4</v>
      </c>
      <c r="F59" s="51">
        <v>4</v>
      </c>
      <c r="G59" s="51">
        <v>0</v>
      </c>
      <c r="H59" s="51">
        <v>4</v>
      </c>
      <c r="I59" s="51">
        <v>0</v>
      </c>
      <c r="J59" s="51">
        <v>0</v>
      </c>
      <c r="K59" s="95">
        <v>0</v>
      </c>
      <c r="L59" s="95">
        <v>2</v>
      </c>
      <c r="M59" s="162">
        <v>0</v>
      </c>
      <c r="N59" s="56">
        <f>SUM(B59:M59)</f>
        <v>16</v>
      </c>
      <c r="O59" s="52">
        <f t="shared" si="22"/>
        <v>8.4348146976646107E-4</v>
      </c>
      <c r="P59" s="73"/>
    </row>
    <row r="60" spans="1:16" ht="19.5" thickBot="1" x14ac:dyDescent="0.25">
      <c r="A60" s="359" t="s">
        <v>10</v>
      </c>
      <c r="B60" s="360">
        <f>SUM(B55:B59)</f>
        <v>48</v>
      </c>
      <c r="C60" s="360">
        <f t="shared" ref="C60:M60" si="23">SUM(C55:C59)</f>
        <v>54</v>
      </c>
      <c r="D60" s="360">
        <f t="shared" si="23"/>
        <v>44</v>
      </c>
      <c r="E60" s="360">
        <f t="shared" si="23"/>
        <v>44</v>
      </c>
      <c r="F60" s="360">
        <f t="shared" si="23"/>
        <v>177</v>
      </c>
      <c r="G60" s="360">
        <f t="shared" si="23"/>
        <v>113</v>
      </c>
      <c r="H60" s="360">
        <f t="shared" si="23"/>
        <v>100</v>
      </c>
      <c r="I60" s="360">
        <f t="shared" si="23"/>
        <v>114</v>
      </c>
      <c r="J60" s="360">
        <f t="shared" si="23"/>
        <v>39</v>
      </c>
      <c r="K60" s="360">
        <f t="shared" si="23"/>
        <v>50</v>
      </c>
      <c r="L60" s="360">
        <f t="shared" si="23"/>
        <v>120</v>
      </c>
      <c r="M60" s="360">
        <f t="shared" si="23"/>
        <v>86</v>
      </c>
      <c r="N60" s="359">
        <f>SUM(B60:M60)</f>
        <v>989</v>
      </c>
      <c r="O60" s="367">
        <f t="shared" si="22"/>
        <v>5.2137698349939372E-2</v>
      </c>
    </row>
    <row r="61" spans="1:16" x14ac:dyDescent="0.2">
      <c r="A61" s="347" t="str">
        <f>'TRAFICO X NAVIERA (24 vs 23)'!A78</f>
        <v>NYK</v>
      </c>
      <c r="B61" s="348" t="s">
        <v>17</v>
      </c>
      <c r="C61" s="348" t="s">
        <v>18</v>
      </c>
      <c r="D61" s="348" t="s">
        <v>19</v>
      </c>
      <c r="E61" s="348" t="s">
        <v>20</v>
      </c>
      <c r="F61" s="348" t="s">
        <v>21</v>
      </c>
      <c r="G61" s="348" t="s">
        <v>22</v>
      </c>
      <c r="H61" s="348" t="s">
        <v>23</v>
      </c>
      <c r="I61" s="348" t="s">
        <v>28</v>
      </c>
      <c r="J61" s="348" t="s">
        <v>29</v>
      </c>
      <c r="K61" s="348" t="s">
        <v>33</v>
      </c>
      <c r="L61" s="348" t="s">
        <v>34</v>
      </c>
      <c r="M61" s="349" t="s">
        <v>35</v>
      </c>
      <c r="N61" s="347" t="s">
        <v>36</v>
      </c>
      <c r="O61" s="350" t="s">
        <v>15</v>
      </c>
      <c r="P61" s="73"/>
    </row>
    <row r="62" spans="1:16" x14ac:dyDescent="0.2">
      <c r="A62" s="296" t="s">
        <v>37</v>
      </c>
      <c r="B62" s="368">
        <v>0</v>
      </c>
      <c r="C62" s="368">
        <v>0</v>
      </c>
      <c r="D62" s="368">
        <v>0</v>
      </c>
      <c r="E62" s="368">
        <v>0</v>
      </c>
      <c r="F62" s="368">
        <v>0</v>
      </c>
      <c r="G62" s="368">
        <v>0</v>
      </c>
      <c r="H62" s="368">
        <v>0</v>
      </c>
      <c r="I62" s="368">
        <v>0</v>
      </c>
      <c r="J62" s="368">
        <v>0</v>
      </c>
      <c r="K62" s="294">
        <v>0</v>
      </c>
      <c r="L62" s="294">
        <v>0</v>
      </c>
      <c r="M62" s="335">
        <v>0</v>
      </c>
      <c r="N62" s="53">
        <f t="shared" ref="N62:N67" si="24">SUM(B62:M62)</f>
        <v>0</v>
      </c>
      <c r="O62" s="50">
        <f t="shared" ref="O62:O67" si="25">N62/$N$112</f>
        <v>0</v>
      </c>
    </row>
    <row r="63" spans="1:16" x14ac:dyDescent="0.2">
      <c r="A63" s="296" t="s">
        <v>39</v>
      </c>
      <c r="B63" s="368">
        <v>0</v>
      </c>
      <c r="C63" s="368">
        <v>0</v>
      </c>
      <c r="D63" s="368">
        <v>0</v>
      </c>
      <c r="E63" s="368">
        <v>0</v>
      </c>
      <c r="F63" s="368">
        <v>0</v>
      </c>
      <c r="G63" s="368">
        <v>0</v>
      </c>
      <c r="H63" s="368">
        <v>0</v>
      </c>
      <c r="I63" s="368">
        <v>0</v>
      </c>
      <c r="J63" s="368">
        <v>0</v>
      </c>
      <c r="K63" s="294">
        <v>0</v>
      </c>
      <c r="L63" s="294">
        <v>0</v>
      </c>
      <c r="M63" s="335">
        <v>0</v>
      </c>
      <c r="N63" s="53">
        <f t="shared" si="24"/>
        <v>0</v>
      </c>
      <c r="O63" s="50">
        <f t="shared" si="25"/>
        <v>0</v>
      </c>
    </row>
    <row r="64" spans="1:16" x14ac:dyDescent="0.2">
      <c r="A64" s="40" t="s">
        <v>41</v>
      </c>
      <c r="B64" s="49">
        <v>0</v>
      </c>
      <c r="C64" s="49">
        <v>0</v>
      </c>
      <c r="D64" s="49">
        <v>0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57">
        <v>0</v>
      </c>
      <c r="L64" s="57">
        <v>0</v>
      </c>
      <c r="M64" s="88">
        <v>0</v>
      </c>
      <c r="N64" s="53">
        <f t="shared" si="24"/>
        <v>0</v>
      </c>
      <c r="O64" s="50">
        <f t="shared" si="25"/>
        <v>0</v>
      </c>
      <c r="P64" s="73"/>
    </row>
    <row r="65" spans="1:106" x14ac:dyDescent="0.2">
      <c r="A65" s="40" t="s">
        <v>42</v>
      </c>
      <c r="B65" s="49">
        <v>0</v>
      </c>
      <c r="C65" s="49">
        <v>0</v>
      </c>
      <c r="D65" s="49">
        <v>0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57">
        <v>0</v>
      </c>
      <c r="L65" s="57">
        <v>0</v>
      </c>
      <c r="M65" s="88">
        <v>0</v>
      </c>
      <c r="N65" s="53">
        <f t="shared" si="24"/>
        <v>0</v>
      </c>
      <c r="O65" s="50">
        <f t="shared" si="25"/>
        <v>0</v>
      </c>
      <c r="P65" s="73"/>
    </row>
    <row r="66" spans="1:106" ht="19.5" thickBot="1" x14ac:dyDescent="0.25">
      <c r="A66" s="42" t="s">
        <v>43</v>
      </c>
      <c r="B66" s="51">
        <v>0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95">
        <v>0</v>
      </c>
      <c r="L66" s="95">
        <v>0</v>
      </c>
      <c r="M66" s="162">
        <v>0</v>
      </c>
      <c r="N66" s="56">
        <f t="shared" si="24"/>
        <v>0</v>
      </c>
      <c r="O66" s="52">
        <f t="shared" si="25"/>
        <v>0</v>
      </c>
      <c r="P66" s="73"/>
    </row>
    <row r="67" spans="1:106" ht="19.5" thickBot="1" x14ac:dyDescent="0.25">
      <c r="A67" s="359" t="s">
        <v>10</v>
      </c>
      <c r="B67" s="360">
        <f>SUM(B62:B66)</f>
        <v>0</v>
      </c>
      <c r="C67" s="360">
        <f t="shared" ref="C67:M67" si="26">SUM(C62:C66)</f>
        <v>0</v>
      </c>
      <c r="D67" s="360">
        <f t="shared" si="26"/>
        <v>0</v>
      </c>
      <c r="E67" s="360">
        <f t="shared" si="26"/>
        <v>0</v>
      </c>
      <c r="F67" s="360">
        <f t="shared" si="26"/>
        <v>0</v>
      </c>
      <c r="G67" s="360">
        <f t="shared" si="26"/>
        <v>0</v>
      </c>
      <c r="H67" s="360">
        <f t="shared" si="26"/>
        <v>0</v>
      </c>
      <c r="I67" s="360">
        <f t="shared" si="26"/>
        <v>0</v>
      </c>
      <c r="J67" s="360">
        <f t="shared" si="26"/>
        <v>0</v>
      </c>
      <c r="K67" s="360">
        <f t="shared" si="26"/>
        <v>0</v>
      </c>
      <c r="L67" s="360">
        <f t="shared" si="26"/>
        <v>0</v>
      </c>
      <c r="M67" s="360">
        <f t="shared" si="26"/>
        <v>0</v>
      </c>
      <c r="N67" s="359">
        <f t="shared" si="24"/>
        <v>0</v>
      </c>
      <c r="O67" s="367">
        <f t="shared" si="25"/>
        <v>0</v>
      </c>
      <c r="P67" s="73"/>
    </row>
    <row r="68" spans="1:106" x14ac:dyDescent="0.2">
      <c r="A68" s="347" t="str">
        <f>'TRAFICO X NAVIERA (24 vs 23)'!A87</f>
        <v>KKK</v>
      </c>
      <c r="B68" s="348" t="s">
        <v>17</v>
      </c>
      <c r="C68" s="348" t="s">
        <v>18</v>
      </c>
      <c r="D68" s="348" t="s">
        <v>19</v>
      </c>
      <c r="E68" s="348" t="s">
        <v>20</v>
      </c>
      <c r="F68" s="348" t="s">
        <v>21</v>
      </c>
      <c r="G68" s="348" t="s">
        <v>22</v>
      </c>
      <c r="H68" s="348" t="s">
        <v>23</v>
      </c>
      <c r="I68" s="348" t="s">
        <v>28</v>
      </c>
      <c r="J68" s="348" t="s">
        <v>29</v>
      </c>
      <c r="K68" s="348" t="s">
        <v>33</v>
      </c>
      <c r="L68" s="348" t="s">
        <v>34</v>
      </c>
      <c r="M68" s="349" t="s">
        <v>35</v>
      </c>
      <c r="N68" s="347" t="s">
        <v>36</v>
      </c>
      <c r="O68" s="350" t="s">
        <v>15</v>
      </c>
    </row>
    <row r="69" spans="1:106" x14ac:dyDescent="0.2">
      <c r="A69" s="296" t="s">
        <v>37</v>
      </c>
      <c r="B69" s="368">
        <v>0</v>
      </c>
      <c r="C69" s="368">
        <v>0</v>
      </c>
      <c r="D69" s="368">
        <v>0</v>
      </c>
      <c r="E69" s="368">
        <v>0</v>
      </c>
      <c r="F69" s="368">
        <v>0</v>
      </c>
      <c r="G69" s="368">
        <v>0</v>
      </c>
      <c r="H69" s="368">
        <v>0</v>
      </c>
      <c r="I69" s="368">
        <v>0</v>
      </c>
      <c r="J69" s="368">
        <v>0</v>
      </c>
      <c r="K69" s="294">
        <v>0</v>
      </c>
      <c r="L69" s="294">
        <v>0</v>
      </c>
      <c r="M69" s="335">
        <v>0</v>
      </c>
      <c r="N69" s="53">
        <f>SUM(B69:M69)</f>
        <v>0</v>
      </c>
      <c r="O69" s="50">
        <f t="shared" ref="O69:O74" si="27">N69/$N$112</f>
        <v>0</v>
      </c>
    </row>
    <row r="70" spans="1:106" x14ac:dyDescent="0.2">
      <c r="A70" s="296" t="s">
        <v>39</v>
      </c>
      <c r="B70" s="368">
        <v>0</v>
      </c>
      <c r="C70" s="368">
        <v>0</v>
      </c>
      <c r="D70" s="368">
        <v>0</v>
      </c>
      <c r="E70" s="368">
        <v>0</v>
      </c>
      <c r="F70" s="368">
        <v>0</v>
      </c>
      <c r="G70" s="368">
        <v>0</v>
      </c>
      <c r="H70" s="368">
        <v>0</v>
      </c>
      <c r="I70" s="368">
        <v>0</v>
      </c>
      <c r="J70" s="368">
        <v>0</v>
      </c>
      <c r="K70" s="294">
        <v>0</v>
      </c>
      <c r="L70" s="294">
        <v>0</v>
      </c>
      <c r="M70" s="335">
        <v>0</v>
      </c>
      <c r="N70" s="53">
        <f t="shared" ref="N70:N74" si="28">SUM(B70:M70)</f>
        <v>0</v>
      </c>
      <c r="O70" s="50">
        <f t="shared" si="27"/>
        <v>0</v>
      </c>
    </row>
    <row r="71" spans="1:106" x14ac:dyDescent="0.2">
      <c r="A71" s="40" t="s">
        <v>41</v>
      </c>
      <c r="B71" s="49">
        <v>0</v>
      </c>
      <c r="C71" s="49">
        <v>0</v>
      </c>
      <c r="D71" s="49">
        <v>0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57">
        <v>0</v>
      </c>
      <c r="L71" s="57">
        <v>0</v>
      </c>
      <c r="M71" s="88">
        <v>0</v>
      </c>
      <c r="N71" s="53">
        <f t="shared" si="28"/>
        <v>0</v>
      </c>
      <c r="O71" s="50">
        <f t="shared" si="27"/>
        <v>0</v>
      </c>
    </row>
    <row r="72" spans="1:106" x14ac:dyDescent="0.2">
      <c r="A72" s="40" t="s">
        <v>42</v>
      </c>
      <c r="B72" s="49">
        <v>0</v>
      </c>
      <c r="C72" s="49">
        <v>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57">
        <v>0</v>
      </c>
      <c r="L72" s="57">
        <v>0</v>
      </c>
      <c r="M72" s="88">
        <v>0</v>
      </c>
      <c r="N72" s="53">
        <f t="shared" si="28"/>
        <v>0</v>
      </c>
      <c r="O72" s="50">
        <f t="shared" si="27"/>
        <v>0</v>
      </c>
    </row>
    <row r="73" spans="1:106" ht="19.5" thickBot="1" x14ac:dyDescent="0.25">
      <c r="A73" s="42" t="s">
        <v>43</v>
      </c>
      <c r="B73" s="51">
        <v>0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95">
        <v>0</v>
      </c>
      <c r="L73" s="95">
        <v>0</v>
      </c>
      <c r="M73" s="162">
        <v>0</v>
      </c>
      <c r="N73" s="56">
        <f t="shared" si="28"/>
        <v>0</v>
      </c>
      <c r="O73" s="52">
        <f t="shared" si="27"/>
        <v>0</v>
      </c>
      <c r="P73" s="98"/>
    </row>
    <row r="74" spans="1:106" ht="19.5" thickBot="1" x14ac:dyDescent="0.25">
      <c r="A74" s="359" t="s">
        <v>10</v>
      </c>
      <c r="B74" s="360">
        <f>SUM(B69:B73)</f>
        <v>0</v>
      </c>
      <c r="C74" s="360">
        <f t="shared" ref="C74:M74" si="29">SUM(C69:C73)</f>
        <v>0</v>
      </c>
      <c r="D74" s="360">
        <f t="shared" si="29"/>
        <v>0</v>
      </c>
      <c r="E74" s="360">
        <f t="shared" si="29"/>
        <v>0</v>
      </c>
      <c r="F74" s="360">
        <f t="shared" si="29"/>
        <v>0</v>
      </c>
      <c r="G74" s="360">
        <f t="shared" si="29"/>
        <v>0</v>
      </c>
      <c r="H74" s="360">
        <f t="shared" si="29"/>
        <v>0</v>
      </c>
      <c r="I74" s="360">
        <f t="shared" si="29"/>
        <v>0</v>
      </c>
      <c r="J74" s="360">
        <f t="shared" si="29"/>
        <v>0</v>
      </c>
      <c r="K74" s="360">
        <f t="shared" si="29"/>
        <v>0</v>
      </c>
      <c r="L74" s="360">
        <f t="shared" si="29"/>
        <v>0</v>
      </c>
      <c r="M74" s="360">
        <f t="shared" si="29"/>
        <v>0</v>
      </c>
      <c r="N74" s="362">
        <f t="shared" si="28"/>
        <v>0</v>
      </c>
      <c r="O74" s="363">
        <f t="shared" si="27"/>
        <v>0</v>
      </c>
    </row>
    <row r="75" spans="1:106" x14ac:dyDescent="0.2">
      <c r="A75" s="347" t="str">
        <f>'TRAFICO X NAVIERA (24 vs 23)'!$A$96</f>
        <v>COS</v>
      </c>
      <c r="B75" s="348" t="s">
        <v>17</v>
      </c>
      <c r="C75" s="348" t="s">
        <v>18</v>
      </c>
      <c r="D75" s="348" t="s">
        <v>19</v>
      </c>
      <c r="E75" s="348" t="s">
        <v>20</v>
      </c>
      <c r="F75" s="348" t="s">
        <v>21</v>
      </c>
      <c r="G75" s="348" t="s">
        <v>22</v>
      </c>
      <c r="H75" s="348" t="s">
        <v>23</v>
      </c>
      <c r="I75" s="348" t="s">
        <v>28</v>
      </c>
      <c r="J75" s="348" t="s">
        <v>29</v>
      </c>
      <c r="K75" s="348" t="s">
        <v>33</v>
      </c>
      <c r="L75" s="348" t="s">
        <v>34</v>
      </c>
      <c r="M75" s="349" t="s">
        <v>35</v>
      </c>
      <c r="N75" s="347" t="s">
        <v>36</v>
      </c>
      <c r="O75" s="350" t="s">
        <v>15</v>
      </c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</row>
    <row r="76" spans="1:106" x14ac:dyDescent="0.2">
      <c r="A76" s="296" t="s">
        <v>37</v>
      </c>
      <c r="B76" s="368">
        <v>98</v>
      </c>
      <c r="C76" s="368">
        <v>84</v>
      </c>
      <c r="D76" s="368">
        <v>40</v>
      </c>
      <c r="E76" s="368">
        <v>42</v>
      </c>
      <c r="F76" s="368">
        <v>32</v>
      </c>
      <c r="G76" s="368">
        <v>24</v>
      </c>
      <c r="H76" s="368">
        <v>102</v>
      </c>
      <c r="I76" s="368">
        <v>90</v>
      </c>
      <c r="J76" s="368">
        <v>64</v>
      </c>
      <c r="K76" s="368">
        <v>16</v>
      </c>
      <c r="L76" s="368">
        <v>28</v>
      </c>
      <c r="M76" s="294">
        <v>132</v>
      </c>
      <c r="N76" s="53">
        <f t="shared" ref="N76:N81" si="30">SUM(B76:M76)</f>
        <v>752</v>
      </c>
      <c r="O76" s="50">
        <f>N76/$N$112</f>
        <v>3.9643629079023669E-2</v>
      </c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</row>
    <row r="77" spans="1:106" x14ac:dyDescent="0.2">
      <c r="A77" s="296" t="s">
        <v>39</v>
      </c>
      <c r="B77" s="368">
        <v>216</v>
      </c>
      <c r="C77" s="368">
        <v>386</v>
      </c>
      <c r="D77" s="369">
        <v>386</v>
      </c>
      <c r="E77" s="368">
        <v>438</v>
      </c>
      <c r="F77" s="368">
        <v>400</v>
      </c>
      <c r="G77" s="368">
        <v>546</v>
      </c>
      <c r="H77" s="368">
        <v>532</v>
      </c>
      <c r="I77" s="368">
        <v>350</v>
      </c>
      <c r="J77" s="368">
        <v>340</v>
      </c>
      <c r="K77" s="368">
        <v>526</v>
      </c>
      <c r="L77" s="368">
        <v>566</v>
      </c>
      <c r="M77" s="294">
        <v>312</v>
      </c>
      <c r="N77" s="53">
        <f t="shared" si="30"/>
        <v>4998</v>
      </c>
      <c r="O77" s="50">
        <f t="shared" ref="O77:O80" si="31">N77/$N$112</f>
        <v>0.26348252411829826</v>
      </c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</row>
    <row r="78" spans="1:106" x14ac:dyDescent="0.2">
      <c r="A78" s="40" t="s">
        <v>41</v>
      </c>
      <c r="B78" s="49">
        <v>0</v>
      </c>
      <c r="C78" s="57">
        <v>0</v>
      </c>
      <c r="D78" s="163">
        <v>0</v>
      </c>
      <c r="E78" s="163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57">
        <v>0</v>
      </c>
      <c r="N78" s="53">
        <f t="shared" si="30"/>
        <v>0</v>
      </c>
      <c r="O78" s="50">
        <f t="shared" si="31"/>
        <v>0</v>
      </c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</row>
    <row r="79" spans="1:106" x14ac:dyDescent="0.2">
      <c r="A79" s="40" t="s">
        <v>42</v>
      </c>
      <c r="B79" s="49">
        <v>0</v>
      </c>
      <c r="C79" s="57">
        <v>0</v>
      </c>
      <c r="D79" s="163">
        <v>0</v>
      </c>
      <c r="E79" s="163">
        <v>0</v>
      </c>
      <c r="F79" s="49">
        <v>0</v>
      </c>
      <c r="G79" s="49">
        <v>0</v>
      </c>
      <c r="H79" s="49">
        <v>0</v>
      </c>
      <c r="I79" s="49">
        <v>0</v>
      </c>
      <c r="J79" s="49">
        <v>0</v>
      </c>
      <c r="K79" s="49">
        <v>0</v>
      </c>
      <c r="L79" s="49">
        <v>0</v>
      </c>
      <c r="M79" s="57">
        <v>0</v>
      </c>
      <c r="N79" s="53">
        <f t="shared" si="30"/>
        <v>0</v>
      </c>
      <c r="O79" s="50">
        <f t="shared" si="31"/>
        <v>0</v>
      </c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  <c r="DB79" s="47"/>
    </row>
    <row r="80" spans="1:106" ht="19.5" thickBot="1" x14ac:dyDescent="0.25">
      <c r="A80" s="42" t="s">
        <v>43</v>
      </c>
      <c r="B80" s="51">
        <v>0</v>
      </c>
      <c r="C80" s="95">
        <v>4</v>
      </c>
      <c r="D80" s="163">
        <v>0</v>
      </c>
      <c r="E80" s="164">
        <v>0</v>
      </c>
      <c r="F80" s="51">
        <v>0</v>
      </c>
      <c r="G80" s="51">
        <v>0</v>
      </c>
      <c r="H80" s="51">
        <v>2</v>
      </c>
      <c r="I80" s="51">
        <v>0</v>
      </c>
      <c r="J80" s="51">
        <v>0</v>
      </c>
      <c r="K80" s="51">
        <v>0</v>
      </c>
      <c r="L80" s="51">
        <v>2</v>
      </c>
      <c r="M80" s="95">
        <v>0</v>
      </c>
      <c r="N80" s="53">
        <f t="shared" si="30"/>
        <v>8</v>
      </c>
      <c r="O80" s="50">
        <f t="shared" si="31"/>
        <v>4.2174073488323053E-4</v>
      </c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</row>
    <row r="81" spans="1:106" ht="19.5" thickBot="1" x14ac:dyDescent="0.25">
      <c r="A81" s="359" t="s">
        <v>10</v>
      </c>
      <c r="B81" s="360">
        <f>SUM(B76:B80)</f>
        <v>314</v>
      </c>
      <c r="C81" s="360">
        <f t="shared" ref="C81:M81" si="32">SUM(C76:C80)</f>
        <v>474</v>
      </c>
      <c r="D81" s="360">
        <f t="shared" si="32"/>
        <v>426</v>
      </c>
      <c r="E81" s="360">
        <f t="shared" si="32"/>
        <v>480</v>
      </c>
      <c r="F81" s="360">
        <f t="shared" si="32"/>
        <v>432</v>
      </c>
      <c r="G81" s="360">
        <f t="shared" si="32"/>
        <v>570</v>
      </c>
      <c r="H81" s="360">
        <f t="shared" si="32"/>
        <v>636</v>
      </c>
      <c r="I81" s="360">
        <f t="shared" si="32"/>
        <v>440</v>
      </c>
      <c r="J81" s="360">
        <f t="shared" si="32"/>
        <v>404</v>
      </c>
      <c r="K81" s="360">
        <f t="shared" si="32"/>
        <v>542</v>
      </c>
      <c r="L81" s="360">
        <f t="shared" si="32"/>
        <v>596</v>
      </c>
      <c r="M81" s="360">
        <f t="shared" si="32"/>
        <v>444</v>
      </c>
      <c r="N81" s="362">
        <f t="shared" si="30"/>
        <v>5758</v>
      </c>
      <c r="O81" s="363">
        <f>N81/$N$112</f>
        <v>0.30354789393220516</v>
      </c>
      <c r="CN81" s="47"/>
      <c r="CO81" s="47"/>
      <c r="CP81" s="47"/>
      <c r="CQ81" s="47"/>
      <c r="CR81" s="47"/>
      <c r="CS81" s="47"/>
      <c r="CT81" s="47"/>
      <c r="CU81" s="47"/>
      <c r="CV81" s="47"/>
      <c r="CW81" s="47"/>
      <c r="CX81" s="47"/>
      <c r="CY81" s="47"/>
      <c r="CZ81" s="47"/>
      <c r="DA81" s="47"/>
      <c r="DB81" s="47"/>
    </row>
    <row r="82" spans="1:106" x14ac:dyDescent="0.2">
      <c r="A82" s="347" t="str">
        <f>'TRAFICO X NAVIERA (24 vs 23)'!$A$105</f>
        <v>HMM</v>
      </c>
      <c r="B82" s="348" t="s">
        <v>17</v>
      </c>
      <c r="C82" s="348" t="s">
        <v>18</v>
      </c>
      <c r="D82" s="348" t="s">
        <v>19</v>
      </c>
      <c r="E82" s="348" t="s">
        <v>20</v>
      </c>
      <c r="F82" s="348" t="s">
        <v>21</v>
      </c>
      <c r="G82" s="348" t="s">
        <v>22</v>
      </c>
      <c r="H82" s="348" t="s">
        <v>23</v>
      </c>
      <c r="I82" s="348" t="s">
        <v>28</v>
      </c>
      <c r="J82" s="348" t="s">
        <v>29</v>
      </c>
      <c r="K82" s="348" t="s">
        <v>33</v>
      </c>
      <c r="L82" s="348" t="s">
        <v>34</v>
      </c>
      <c r="M82" s="349" t="s">
        <v>35</v>
      </c>
      <c r="N82" s="347" t="s">
        <v>36</v>
      </c>
      <c r="O82" s="350" t="s">
        <v>15</v>
      </c>
      <c r="CN82" s="47"/>
      <c r="CO82" s="47"/>
      <c r="CP82" s="47"/>
      <c r="CQ82" s="47"/>
      <c r="CR82" s="47"/>
      <c r="CS82" s="47"/>
      <c r="CT82" s="47"/>
      <c r="CU82" s="47"/>
      <c r="CV82" s="47"/>
      <c r="CW82" s="47"/>
      <c r="CX82" s="47"/>
      <c r="CY82" s="47"/>
      <c r="CZ82" s="47"/>
      <c r="DA82" s="47"/>
      <c r="DB82" s="47"/>
    </row>
    <row r="83" spans="1:106" x14ac:dyDescent="0.2">
      <c r="A83" s="296" t="s">
        <v>37</v>
      </c>
      <c r="B83" s="368">
        <v>2</v>
      </c>
      <c r="C83" s="368">
        <v>16</v>
      </c>
      <c r="D83" s="368">
        <v>6</v>
      </c>
      <c r="E83" s="368">
        <v>8</v>
      </c>
      <c r="F83" s="368">
        <v>14</v>
      </c>
      <c r="G83" s="368">
        <v>6</v>
      </c>
      <c r="H83" s="368">
        <v>10</v>
      </c>
      <c r="I83" s="368">
        <v>14</v>
      </c>
      <c r="J83" s="368">
        <v>20</v>
      </c>
      <c r="K83" s="368">
        <v>12</v>
      </c>
      <c r="L83" s="368">
        <v>16</v>
      </c>
      <c r="M83" s="294">
        <v>16</v>
      </c>
      <c r="N83" s="53">
        <f>SUM(B83:M83)</f>
        <v>140</v>
      </c>
      <c r="O83" s="50">
        <f>N83/$N$112</f>
        <v>7.3804628604565341E-3</v>
      </c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</row>
    <row r="84" spans="1:106" x14ac:dyDescent="0.2">
      <c r="A84" s="296" t="s">
        <v>39</v>
      </c>
      <c r="B84" s="368">
        <v>0</v>
      </c>
      <c r="C84" s="368">
        <v>0</v>
      </c>
      <c r="D84" s="369">
        <v>0</v>
      </c>
      <c r="E84" s="368">
        <v>0</v>
      </c>
      <c r="F84" s="368">
        <v>0</v>
      </c>
      <c r="G84" s="368">
        <v>0</v>
      </c>
      <c r="H84" s="368">
        <v>0</v>
      </c>
      <c r="I84" s="368">
        <v>0</v>
      </c>
      <c r="J84" s="368">
        <v>0</v>
      </c>
      <c r="K84" s="368">
        <v>0</v>
      </c>
      <c r="L84" s="368">
        <v>0</v>
      </c>
      <c r="M84" s="294">
        <v>0</v>
      </c>
      <c r="N84" s="53">
        <f>SUM(B84:M84)</f>
        <v>0</v>
      </c>
      <c r="O84" s="50">
        <f t="shared" ref="O84:O87" si="33">N84/$N$112</f>
        <v>0</v>
      </c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</row>
    <row r="85" spans="1:106" x14ac:dyDescent="0.2">
      <c r="A85" s="40" t="s">
        <v>41</v>
      </c>
      <c r="B85" s="49">
        <v>0</v>
      </c>
      <c r="C85" s="57">
        <v>0</v>
      </c>
      <c r="D85" s="163">
        <v>0</v>
      </c>
      <c r="E85" s="163">
        <v>0</v>
      </c>
      <c r="F85" s="49">
        <v>2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57">
        <v>0</v>
      </c>
      <c r="N85" s="53">
        <f>SUM(B85:M85)</f>
        <v>2</v>
      </c>
      <c r="O85" s="50">
        <f t="shared" si="33"/>
        <v>1.0543518372080763E-4</v>
      </c>
      <c r="CN85" s="47"/>
      <c r="CO85" s="47"/>
      <c r="CP85" s="47"/>
      <c r="CQ85" s="47"/>
      <c r="CR85" s="47"/>
      <c r="CS85" s="47"/>
      <c r="CT85" s="47"/>
      <c r="CU85" s="47"/>
      <c r="CV85" s="47"/>
      <c r="CW85" s="47"/>
      <c r="CX85" s="47"/>
      <c r="CY85" s="47"/>
      <c r="CZ85" s="47"/>
      <c r="DA85" s="47"/>
      <c r="DB85" s="47"/>
    </row>
    <row r="86" spans="1:106" x14ac:dyDescent="0.2">
      <c r="A86" s="40" t="s">
        <v>42</v>
      </c>
      <c r="B86" s="49">
        <v>0</v>
      </c>
      <c r="C86" s="57">
        <v>0</v>
      </c>
      <c r="D86" s="163">
        <v>0</v>
      </c>
      <c r="E86" s="163">
        <v>0</v>
      </c>
      <c r="F86" s="49">
        <v>4</v>
      </c>
      <c r="G86" s="49">
        <v>0</v>
      </c>
      <c r="H86" s="49">
        <v>0</v>
      </c>
      <c r="I86" s="49">
        <v>0</v>
      </c>
      <c r="J86" s="49">
        <v>0</v>
      </c>
      <c r="K86" s="49">
        <v>0</v>
      </c>
      <c r="L86" s="49">
        <v>0</v>
      </c>
      <c r="M86" s="57">
        <v>0</v>
      </c>
      <c r="N86" s="53">
        <f>SUM(B86:M86)</f>
        <v>4</v>
      </c>
      <c r="O86" s="50">
        <f t="shared" si="33"/>
        <v>2.1087036744161527E-4</v>
      </c>
      <c r="CN86" s="47"/>
      <c r="CO86" s="47"/>
      <c r="CP86" s="47"/>
      <c r="CQ86" s="47"/>
      <c r="CR86" s="47"/>
      <c r="CS86" s="47"/>
      <c r="CT86" s="47"/>
      <c r="CU86" s="47"/>
      <c r="CV86" s="47"/>
      <c r="CW86" s="47"/>
      <c r="CX86" s="47"/>
      <c r="CY86" s="47"/>
      <c r="CZ86" s="47"/>
      <c r="DA86" s="47"/>
      <c r="DB86" s="47"/>
    </row>
    <row r="87" spans="1:106" ht="19.5" thickBot="1" x14ac:dyDescent="0.25">
      <c r="A87" s="42" t="s">
        <v>43</v>
      </c>
      <c r="B87" s="51">
        <v>2</v>
      </c>
      <c r="C87" s="95">
        <v>2</v>
      </c>
      <c r="D87" s="163">
        <v>2</v>
      </c>
      <c r="E87" s="164">
        <v>8</v>
      </c>
      <c r="F87" s="51">
        <v>22</v>
      </c>
      <c r="G87" s="51">
        <v>16</v>
      </c>
      <c r="H87" s="51">
        <v>2</v>
      </c>
      <c r="I87" s="51">
        <v>8</v>
      </c>
      <c r="J87" s="51">
        <v>2</v>
      </c>
      <c r="K87" s="51">
        <v>10</v>
      </c>
      <c r="L87" s="51">
        <v>26</v>
      </c>
      <c r="M87" s="95">
        <v>2</v>
      </c>
      <c r="N87" s="53">
        <f>SUM(B87:M87)</f>
        <v>102</v>
      </c>
      <c r="O87" s="50">
        <f t="shared" si="33"/>
        <v>5.3771943697611896E-3</v>
      </c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</row>
    <row r="88" spans="1:106" ht="19.5" thickBot="1" x14ac:dyDescent="0.25">
      <c r="A88" s="359" t="s">
        <v>10</v>
      </c>
      <c r="B88" s="360">
        <f t="shared" ref="B88:M88" si="34">SUM(B83:B87)</f>
        <v>4</v>
      </c>
      <c r="C88" s="360">
        <f t="shared" si="34"/>
        <v>18</v>
      </c>
      <c r="D88" s="360">
        <f t="shared" si="34"/>
        <v>8</v>
      </c>
      <c r="E88" s="360">
        <f t="shared" si="34"/>
        <v>16</v>
      </c>
      <c r="F88" s="360">
        <f t="shared" si="34"/>
        <v>42</v>
      </c>
      <c r="G88" s="360">
        <f t="shared" si="34"/>
        <v>22</v>
      </c>
      <c r="H88" s="360">
        <f t="shared" si="34"/>
        <v>12</v>
      </c>
      <c r="I88" s="360">
        <f t="shared" si="34"/>
        <v>22</v>
      </c>
      <c r="J88" s="360">
        <f t="shared" si="34"/>
        <v>22</v>
      </c>
      <c r="K88" s="360">
        <f t="shared" si="34"/>
        <v>22</v>
      </c>
      <c r="L88" s="360">
        <f t="shared" si="34"/>
        <v>42</v>
      </c>
      <c r="M88" s="360">
        <f t="shared" si="34"/>
        <v>18</v>
      </c>
      <c r="N88" s="362">
        <f t="shared" ref="N88" si="35">SUM(B88:M88)</f>
        <v>248</v>
      </c>
      <c r="O88" s="363">
        <f>N88/$N$112</f>
        <v>1.3073962781380146E-2</v>
      </c>
      <c r="CN88" s="47"/>
      <c r="CO88" s="47"/>
      <c r="CP88" s="47"/>
      <c r="CQ88" s="47"/>
      <c r="CR88" s="47"/>
      <c r="CS88" s="47"/>
      <c r="CT88" s="47"/>
      <c r="CU88" s="47"/>
      <c r="CV88" s="47"/>
      <c r="CW88" s="47"/>
      <c r="CX88" s="47"/>
      <c r="CY88" s="47"/>
      <c r="CZ88" s="47"/>
      <c r="DA88" s="47"/>
      <c r="DB88" s="47"/>
    </row>
    <row r="89" spans="1:106" x14ac:dyDescent="0.2">
      <c r="A89" s="347" t="str">
        <f>'TRAFICO X NAVIERA (24 vs 23)'!$A$114</f>
        <v>MSC</v>
      </c>
      <c r="B89" s="348" t="s">
        <v>17</v>
      </c>
      <c r="C89" s="348" t="s">
        <v>18</v>
      </c>
      <c r="D89" s="348" t="s">
        <v>19</v>
      </c>
      <c r="E89" s="348" t="s">
        <v>20</v>
      </c>
      <c r="F89" s="348" t="s">
        <v>21</v>
      </c>
      <c r="G89" s="348" t="s">
        <v>22</v>
      </c>
      <c r="H89" s="348" t="s">
        <v>23</v>
      </c>
      <c r="I89" s="348" t="s">
        <v>28</v>
      </c>
      <c r="J89" s="348" t="s">
        <v>29</v>
      </c>
      <c r="K89" s="348" t="s">
        <v>33</v>
      </c>
      <c r="L89" s="348" t="s">
        <v>34</v>
      </c>
      <c r="M89" s="349" t="s">
        <v>35</v>
      </c>
      <c r="N89" s="347" t="s">
        <v>36</v>
      </c>
      <c r="O89" s="350" t="s">
        <v>15</v>
      </c>
      <c r="CN89" s="47"/>
      <c r="CO89" s="47"/>
      <c r="CP89" s="47"/>
      <c r="CQ89" s="47"/>
      <c r="CR89" s="47"/>
      <c r="CS89" s="47"/>
      <c r="CT89" s="47"/>
      <c r="CU89" s="47"/>
      <c r="CV89" s="47"/>
      <c r="CW89" s="47"/>
      <c r="CX89" s="47"/>
      <c r="CY89" s="47"/>
      <c r="CZ89" s="47"/>
      <c r="DA89" s="47"/>
      <c r="DB89" s="47"/>
    </row>
    <row r="90" spans="1:106" x14ac:dyDescent="0.2">
      <c r="A90" s="296" t="s">
        <v>37</v>
      </c>
      <c r="B90" s="368">
        <v>24</v>
      </c>
      <c r="C90" s="368">
        <v>6</v>
      </c>
      <c r="D90" s="368">
        <v>8</v>
      </c>
      <c r="E90" s="368">
        <v>42</v>
      </c>
      <c r="F90" s="368">
        <v>42</v>
      </c>
      <c r="G90" s="368">
        <v>38</v>
      </c>
      <c r="H90" s="368">
        <v>66</v>
      </c>
      <c r="I90" s="368">
        <v>48</v>
      </c>
      <c r="J90" s="368">
        <v>60</v>
      </c>
      <c r="K90" s="368">
        <v>54</v>
      </c>
      <c r="L90" s="368">
        <v>94</v>
      </c>
      <c r="M90" s="294">
        <v>57</v>
      </c>
      <c r="N90" s="53">
        <f>SUM(B90:M90)</f>
        <v>539</v>
      </c>
      <c r="O90" s="50">
        <f>N90/$N$112</f>
        <v>2.8414782012757656E-2</v>
      </c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</row>
    <row r="91" spans="1:106" x14ac:dyDescent="0.2">
      <c r="A91" s="296" t="s">
        <v>39</v>
      </c>
      <c r="B91" s="368">
        <v>330</v>
      </c>
      <c r="C91" s="368">
        <v>176</v>
      </c>
      <c r="D91" s="369">
        <v>284</v>
      </c>
      <c r="E91" s="368">
        <v>222</v>
      </c>
      <c r="F91" s="368">
        <v>200</v>
      </c>
      <c r="G91" s="368">
        <v>240</v>
      </c>
      <c r="H91" s="368">
        <v>300</v>
      </c>
      <c r="I91" s="368">
        <v>150</v>
      </c>
      <c r="J91" s="368">
        <v>126</v>
      </c>
      <c r="K91" s="368">
        <v>348</v>
      </c>
      <c r="L91" s="368">
        <v>248</v>
      </c>
      <c r="M91" s="294">
        <v>546</v>
      </c>
      <c r="N91" s="53">
        <f t="shared" ref="N91:N95" si="36">SUM(B91:M91)</f>
        <v>3170</v>
      </c>
      <c r="O91" s="50">
        <f t="shared" ref="O91:O94" si="37">N91/$N$112</f>
        <v>0.16711476619748009</v>
      </c>
      <c r="CN91" s="47"/>
      <c r="CO91" s="47"/>
      <c r="CP91" s="47"/>
      <c r="CQ91" s="47"/>
      <c r="CR91" s="47"/>
      <c r="CS91" s="47"/>
      <c r="CT91" s="47"/>
      <c r="CU91" s="47"/>
      <c r="CV91" s="47"/>
      <c r="CW91" s="47"/>
      <c r="CX91" s="47"/>
      <c r="CY91" s="47"/>
      <c r="CZ91" s="47"/>
      <c r="DA91" s="47"/>
      <c r="DB91" s="47"/>
    </row>
    <row r="92" spans="1:106" x14ac:dyDescent="0.2">
      <c r="A92" s="40" t="s">
        <v>41</v>
      </c>
      <c r="B92" s="49">
        <v>0</v>
      </c>
      <c r="C92" s="57">
        <v>0</v>
      </c>
      <c r="D92" s="163">
        <v>0</v>
      </c>
      <c r="E92" s="163">
        <v>0</v>
      </c>
      <c r="F92" s="49">
        <v>0</v>
      </c>
      <c r="G92" s="49">
        <v>0</v>
      </c>
      <c r="H92" s="49">
        <v>0</v>
      </c>
      <c r="I92" s="49">
        <v>4</v>
      </c>
      <c r="J92" s="49">
        <v>0</v>
      </c>
      <c r="K92" s="49">
        <v>0</v>
      </c>
      <c r="L92" s="49">
        <v>2</v>
      </c>
      <c r="M92" s="57">
        <v>0</v>
      </c>
      <c r="N92" s="53">
        <f t="shared" si="36"/>
        <v>6</v>
      </c>
      <c r="O92" s="50">
        <f t="shared" si="37"/>
        <v>3.163055511624229E-4</v>
      </c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</row>
    <row r="93" spans="1:106" x14ac:dyDescent="0.2">
      <c r="A93" s="40" t="s">
        <v>42</v>
      </c>
      <c r="B93" s="49">
        <v>0</v>
      </c>
      <c r="C93" s="57">
        <v>2</v>
      </c>
      <c r="D93" s="163">
        <v>0</v>
      </c>
      <c r="E93" s="163">
        <v>0</v>
      </c>
      <c r="F93" s="49">
        <v>0</v>
      </c>
      <c r="G93" s="49">
        <v>0</v>
      </c>
      <c r="H93" s="49">
        <v>0</v>
      </c>
      <c r="I93" s="49">
        <v>4</v>
      </c>
      <c r="J93" s="49">
        <v>0</v>
      </c>
      <c r="K93" s="49">
        <v>0</v>
      </c>
      <c r="L93" s="49">
        <v>2</v>
      </c>
      <c r="M93" s="57">
        <v>0</v>
      </c>
      <c r="N93" s="53">
        <f t="shared" si="36"/>
        <v>8</v>
      </c>
      <c r="O93" s="50">
        <f t="shared" si="37"/>
        <v>4.2174073488323053E-4</v>
      </c>
      <c r="CN93" s="47"/>
      <c r="CO93" s="47"/>
      <c r="CP93" s="47"/>
      <c r="CQ93" s="47"/>
      <c r="CR93" s="47"/>
      <c r="CS93" s="47"/>
      <c r="CT93" s="47"/>
      <c r="CU93" s="47"/>
      <c r="CV93" s="47"/>
      <c r="CW93" s="47"/>
      <c r="CX93" s="47"/>
      <c r="CY93" s="47"/>
      <c r="CZ93" s="47"/>
      <c r="DA93" s="47"/>
      <c r="DB93" s="47"/>
    </row>
    <row r="94" spans="1:106" ht="19.5" thickBot="1" x14ac:dyDescent="0.25">
      <c r="A94" s="42" t="s">
        <v>43</v>
      </c>
      <c r="B94" s="51">
        <v>14</v>
      </c>
      <c r="C94" s="95">
        <v>12</v>
      </c>
      <c r="D94" s="163">
        <v>14</v>
      </c>
      <c r="E94" s="164">
        <v>4</v>
      </c>
      <c r="F94" s="51">
        <v>20</v>
      </c>
      <c r="G94" s="51">
        <v>36</v>
      </c>
      <c r="H94" s="51">
        <v>4</v>
      </c>
      <c r="I94" s="51">
        <v>4</v>
      </c>
      <c r="J94" s="51">
        <v>26</v>
      </c>
      <c r="K94" s="51">
        <v>22</v>
      </c>
      <c r="L94" s="51">
        <v>28</v>
      </c>
      <c r="M94" s="95">
        <v>16</v>
      </c>
      <c r="N94" s="53">
        <f t="shared" si="36"/>
        <v>200</v>
      </c>
      <c r="O94" s="50">
        <f t="shared" si="37"/>
        <v>1.0543518372080764E-2</v>
      </c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</row>
    <row r="95" spans="1:106" ht="19.5" thickBot="1" x14ac:dyDescent="0.25">
      <c r="A95" s="359" t="s">
        <v>10</v>
      </c>
      <c r="B95" s="360">
        <f t="shared" ref="B95:M95" si="38">SUM(B90:B94)</f>
        <v>368</v>
      </c>
      <c r="C95" s="360">
        <f t="shared" si="38"/>
        <v>196</v>
      </c>
      <c r="D95" s="360">
        <f t="shared" si="38"/>
        <v>306</v>
      </c>
      <c r="E95" s="360">
        <f t="shared" si="38"/>
        <v>268</v>
      </c>
      <c r="F95" s="360">
        <f t="shared" si="38"/>
        <v>262</v>
      </c>
      <c r="G95" s="360">
        <f t="shared" si="38"/>
        <v>314</v>
      </c>
      <c r="H95" s="360">
        <f t="shared" si="38"/>
        <v>370</v>
      </c>
      <c r="I95" s="360">
        <f t="shared" si="38"/>
        <v>210</v>
      </c>
      <c r="J95" s="360">
        <f t="shared" si="38"/>
        <v>212</v>
      </c>
      <c r="K95" s="360">
        <f t="shared" si="38"/>
        <v>424</v>
      </c>
      <c r="L95" s="360">
        <f t="shared" si="38"/>
        <v>374</v>
      </c>
      <c r="M95" s="360">
        <f t="shared" si="38"/>
        <v>619</v>
      </c>
      <c r="N95" s="362">
        <f t="shared" si="36"/>
        <v>3923</v>
      </c>
      <c r="O95" s="363">
        <f>N95/$N$112</f>
        <v>0.20681111286836418</v>
      </c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</row>
    <row r="96" spans="1:106" x14ac:dyDescent="0.2">
      <c r="A96" s="347" t="str">
        <f>'TRAFICO X NAVIERA (24 vs 23)'!$A$123</f>
        <v>MOL</v>
      </c>
      <c r="B96" s="348" t="s">
        <v>17</v>
      </c>
      <c r="C96" s="348" t="s">
        <v>18</v>
      </c>
      <c r="D96" s="348" t="s">
        <v>19</v>
      </c>
      <c r="E96" s="348" t="s">
        <v>20</v>
      </c>
      <c r="F96" s="348" t="s">
        <v>21</v>
      </c>
      <c r="G96" s="348" t="s">
        <v>22</v>
      </c>
      <c r="H96" s="348" t="s">
        <v>23</v>
      </c>
      <c r="I96" s="348" t="s">
        <v>28</v>
      </c>
      <c r="J96" s="348" t="s">
        <v>29</v>
      </c>
      <c r="K96" s="348" t="s">
        <v>33</v>
      </c>
      <c r="L96" s="348" t="s">
        <v>34</v>
      </c>
      <c r="M96" s="349" t="s">
        <v>35</v>
      </c>
      <c r="N96" s="347" t="s">
        <v>36</v>
      </c>
      <c r="O96" s="350" t="s">
        <v>15</v>
      </c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</row>
    <row r="97" spans="1:106" x14ac:dyDescent="0.2">
      <c r="A97" s="296" t="s">
        <v>37</v>
      </c>
      <c r="B97" s="368">
        <v>0</v>
      </c>
      <c r="C97" s="368">
        <v>0</v>
      </c>
      <c r="D97" s="368">
        <v>0</v>
      </c>
      <c r="E97" s="368">
        <v>0</v>
      </c>
      <c r="F97" s="368">
        <v>0</v>
      </c>
      <c r="G97" s="368">
        <v>0</v>
      </c>
      <c r="H97" s="368">
        <v>0</v>
      </c>
      <c r="I97" s="368">
        <v>0</v>
      </c>
      <c r="J97" s="368">
        <v>0</v>
      </c>
      <c r="K97" s="368">
        <v>0</v>
      </c>
      <c r="L97" s="368">
        <v>0</v>
      </c>
      <c r="M97" s="294">
        <v>0</v>
      </c>
      <c r="N97" s="53">
        <f>SUM(B97:M97)</f>
        <v>0</v>
      </c>
      <c r="O97" s="50">
        <f>N97/$N$112</f>
        <v>0</v>
      </c>
      <c r="CN97" s="47"/>
      <c r="CO97" s="47"/>
      <c r="CP97" s="47"/>
      <c r="CQ97" s="47"/>
      <c r="CR97" s="47"/>
      <c r="CS97" s="47"/>
      <c r="CT97" s="47"/>
      <c r="CU97" s="47"/>
      <c r="CV97" s="47"/>
      <c r="CW97" s="47"/>
      <c r="CX97" s="47"/>
      <c r="CY97" s="47"/>
      <c r="CZ97" s="47"/>
      <c r="DA97" s="47"/>
      <c r="DB97" s="47"/>
    </row>
    <row r="98" spans="1:106" x14ac:dyDescent="0.2">
      <c r="A98" s="296" t="s">
        <v>39</v>
      </c>
      <c r="B98" s="368">
        <v>0</v>
      </c>
      <c r="C98" s="368">
        <v>0</v>
      </c>
      <c r="D98" s="369">
        <v>0</v>
      </c>
      <c r="E98" s="368">
        <v>0</v>
      </c>
      <c r="F98" s="368">
        <v>0</v>
      </c>
      <c r="G98" s="368">
        <v>0</v>
      </c>
      <c r="H98" s="368">
        <v>0</v>
      </c>
      <c r="I98" s="368">
        <v>0</v>
      </c>
      <c r="J98" s="368">
        <v>0</v>
      </c>
      <c r="K98" s="368">
        <v>0</v>
      </c>
      <c r="L98" s="368">
        <v>0</v>
      </c>
      <c r="M98" s="294">
        <v>0</v>
      </c>
      <c r="N98" s="53">
        <f>SUM(B98:M98)</f>
        <v>0</v>
      </c>
      <c r="O98" s="50">
        <f t="shared" ref="O98:O101" si="39">N98/$N$112</f>
        <v>0</v>
      </c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</row>
    <row r="99" spans="1:106" x14ac:dyDescent="0.2">
      <c r="A99" s="40" t="s">
        <v>41</v>
      </c>
      <c r="B99" s="49">
        <v>0</v>
      </c>
      <c r="C99" s="57">
        <v>0</v>
      </c>
      <c r="D99" s="163">
        <v>0</v>
      </c>
      <c r="E99" s="163">
        <v>0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  <c r="K99" s="49">
        <v>0</v>
      </c>
      <c r="L99" s="49">
        <v>0</v>
      </c>
      <c r="M99" s="57">
        <v>0</v>
      </c>
      <c r="N99" s="53">
        <f>SUM(B99:M99)</f>
        <v>0</v>
      </c>
      <c r="O99" s="50">
        <f t="shared" si="39"/>
        <v>0</v>
      </c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</row>
    <row r="100" spans="1:106" x14ac:dyDescent="0.2">
      <c r="A100" s="40" t="s">
        <v>42</v>
      </c>
      <c r="B100" s="49">
        <v>0</v>
      </c>
      <c r="C100" s="57">
        <v>0</v>
      </c>
      <c r="D100" s="163">
        <v>0</v>
      </c>
      <c r="E100" s="163">
        <v>0</v>
      </c>
      <c r="F100" s="49">
        <v>0</v>
      </c>
      <c r="G100" s="49">
        <v>0</v>
      </c>
      <c r="H100" s="49">
        <v>0</v>
      </c>
      <c r="I100" s="49">
        <v>0</v>
      </c>
      <c r="J100" s="49">
        <v>0</v>
      </c>
      <c r="K100" s="49">
        <v>0</v>
      </c>
      <c r="L100" s="49">
        <v>0</v>
      </c>
      <c r="M100" s="57">
        <v>0</v>
      </c>
      <c r="N100" s="53">
        <f>SUM(B100:M100)</f>
        <v>0</v>
      </c>
      <c r="O100" s="50">
        <f t="shared" si="39"/>
        <v>0</v>
      </c>
      <c r="CN100" s="47"/>
      <c r="CO100" s="47"/>
      <c r="CP100" s="47"/>
      <c r="CQ100" s="47"/>
      <c r="CR100" s="47"/>
      <c r="CS100" s="47"/>
      <c r="CT100" s="47"/>
      <c r="CU100" s="47"/>
      <c r="CV100" s="47"/>
      <c r="CW100" s="47"/>
      <c r="CX100" s="47"/>
      <c r="CY100" s="47"/>
      <c r="CZ100" s="47"/>
      <c r="DA100" s="47"/>
      <c r="DB100" s="47"/>
    </row>
    <row r="101" spans="1:106" ht="19.5" thickBot="1" x14ac:dyDescent="0.25">
      <c r="A101" s="42" t="s">
        <v>43</v>
      </c>
      <c r="B101" s="51">
        <v>0</v>
      </c>
      <c r="C101" s="95">
        <v>0</v>
      </c>
      <c r="D101" s="163">
        <v>0</v>
      </c>
      <c r="E101" s="164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1">
        <v>0</v>
      </c>
      <c r="M101" s="95">
        <v>0</v>
      </c>
      <c r="N101" s="53">
        <f>SUM(B101:M101)</f>
        <v>0</v>
      </c>
      <c r="O101" s="50">
        <f t="shared" si="39"/>
        <v>0</v>
      </c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</row>
    <row r="102" spans="1:106" ht="19.5" thickBot="1" x14ac:dyDescent="0.25">
      <c r="A102" s="359" t="s">
        <v>10</v>
      </c>
      <c r="B102" s="360">
        <f t="shared" ref="B102:M102" si="40">SUM(B97:B101)</f>
        <v>0</v>
      </c>
      <c r="C102" s="360">
        <f t="shared" si="40"/>
        <v>0</v>
      </c>
      <c r="D102" s="360">
        <f t="shared" si="40"/>
        <v>0</v>
      </c>
      <c r="E102" s="360">
        <f t="shared" si="40"/>
        <v>0</v>
      </c>
      <c r="F102" s="360">
        <f t="shared" si="40"/>
        <v>0</v>
      </c>
      <c r="G102" s="360">
        <f t="shared" si="40"/>
        <v>0</v>
      </c>
      <c r="H102" s="360">
        <f t="shared" si="40"/>
        <v>0</v>
      </c>
      <c r="I102" s="360">
        <f t="shared" si="40"/>
        <v>0</v>
      </c>
      <c r="J102" s="360">
        <f t="shared" si="40"/>
        <v>0</v>
      </c>
      <c r="K102" s="360">
        <f t="shared" si="40"/>
        <v>0</v>
      </c>
      <c r="L102" s="360">
        <f t="shared" si="40"/>
        <v>0</v>
      </c>
      <c r="M102" s="360">
        <f t="shared" si="40"/>
        <v>0</v>
      </c>
      <c r="N102" s="362">
        <f t="shared" ref="N102" si="41">SUM(B102:M102)</f>
        <v>0</v>
      </c>
      <c r="O102" s="363">
        <f>N102/$N$112</f>
        <v>0</v>
      </c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</row>
    <row r="103" spans="1:106" x14ac:dyDescent="0.2">
      <c r="A103" s="347" t="str">
        <f>'TRAFICO X NAVIERA (24 vs 23)'!$A$132</f>
        <v>OOLC</v>
      </c>
      <c r="B103" s="348" t="s">
        <v>17</v>
      </c>
      <c r="C103" s="348" t="s">
        <v>18</v>
      </c>
      <c r="D103" s="348" t="s">
        <v>19</v>
      </c>
      <c r="E103" s="348" t="s">
        <v>20</v>
      </c>
      <c r="F103" s="348" t="s">
        <v>21</v>
      </c>
      <c r="G103" s="348" t="s">
        <v>22</v>
      </c>
      <c r="H103" s="348" t="s">
        <v>23</v>
      </c>
      <c r="I103" s="348" t="s">
        <v>28</v>
      </c>
      <c r="J103" s="348" t="s">
        <v>29</v>
      </c>
      <c r="K103" s="348" t="s">
        <v>33</v>
      </c>
      <c r="L103" s="348" t="s">
        <v>34</v>
      </c>
      <c r="M103" s="349" t="s">
        <v>35</v>
      </c>
      <c r="N103" s="347" t="s">
        <v>36</v>
      </c>
      <c r="O103" s="350" t="s">
        <v>15</v>
      </c>
      <c r="CN103" s="47"/>
      <c r="CO103" s="47"/>
      <c r="CP103" s="47"/>
      <c r="CQ103" s="47"/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  <c r="DB103" s="47"/>
    </row>
    <row r="104" spans="1:106" x14ac:dyDescent="0.2">
      <c r="A104" s="296" t="s">
        <v>37</v>
      </c>
      <c r="B104" s="368">
        <v>2</v>
      </c>
      <c r="C104" s="368">
        <v>2</v>
      </c>
      <c r="D104" s="368">
        <v>20</v>
      </c>
      <c r="E104" s="368">
        <v>2</v>
      </c>
      <c r="F104" s="368">
        <v>18</v>
      </c>
      <c r="G104" s="368">
        <v>10</v>
      </c>
      <c r="H104" s="368">
        <v>6</v>
      </c>
      <c r="I104" s="368">
        <v>16</v>
      </c>
      <c r="J104" s="368">
        <v>4</v>
      </c>
      <c r="K104" s="368">
        <v>0</v>
      </c>
      <c r="L104" s="368">
        <v>6</v>
      </c>
      <c r="M104" s="294">
        <v>0</v>
      </c>
      <c r="N104" s="53">
        <f>SUM(B104:M104)</f>
        <v>86</v>
      </c>
      <c r="O104" s="50">
        <f>N104/$N$112</f>
        <v>4.5337128999947286E-3</v>
      </c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</row>
    <row r="105" spans="1:106" x14ac:dyDescent="0.2">
      <c r="A105" s="296" t="s">
        <v>39</v>
      </c>
      <c r="B105" s="368">
        <v>22</v>
      </c>
      <c r="C105" s="368">
        <v>40</v>
      </c>
      <c r="D105" s="369">
        <v>22</v>
      </c>
      <c r="E105" s="368">
        <v>20</v>
      </c>
      <c r="F105" s="368">
        <v>14</v>
      </c>
      <c r="G105" s="368">
        <v>36</v>
      </c>
      <c r="H105" s="368">
        <v>14</v>
      </c>
      <c r="I105" s="368">
        <v>12</v>
      </c>
      <c r="J105" s="368">
        <v>10</v>
      </c>
      <c r="K105" s="368">
        <v>18</v>
      </c>
      <c r="L105" s="368">
        <v>16</v>
      </c>
      <c r="M105" s="294">
        <v>10</v>
      </c>
      <c r="N105" s="53">
        <f t="shared" ref="N105:N108" si="42">SUM(B105:M105)</f>
        <v>234</v>
      </c>
      <c r="O105" s="50">
        <f t="shared" ref="O105:O108" si="43">N105/$N$112</f>
        <v>1.2335916495334493E-2</v>
      </c>
      <c r="CN105" s="47"/>
      <c r="CO105" s="47"/>
      <c r="CP105" s="47"/>
      <c r="CQ105" s="47"/>
      <c r="CR105" s="47"/>
      <c r="CS105" s="47"/>
      <c r="CT105" s="47"/>
      <c r="CU105" s="47"/>
      <c r="CV105" s="47"/>
      <c r="CW105" s="47"/>
      <c r="CX105" s="47"/>
      <c r="CY105" s="47"/>
      <c r="CZ105" s="47"/>
      <c r="DA105" s="47"/>
      <c r="DB105" s="47"/>
    </row>
    <row r="106" spans="1:106" x14ac:dyDescent="0.2">
      <c r="A106" s="40" t="s">
        <v>41</v>
      </c>
      <c r="B106" s="49">
        <v>0</v>
      </c>
      <c r="C106" s="57">
        <v>0</v>
      </c>
      <c r="D106" s="163">
        <v>0</v>
      </c>
      <c r="E106" s="163">
        <v>0</v>
      </c>
      <c r="F106" s="49">
        <v>0</v>
      </c>
      <c r="G106" s="49">
        <v>0</v>
      </c>
      <c r="H106" s="49">
        <v>0</v>
      </c>
      <c r="I106" s="49">
        <v>0</v>
      </c>
      <c r="J106" s="49">
        <v>0</v>
      </c>
      <c r="K106" s="49">
        <v>0</v>
      </c>
      <c r="L106" s="49">
        <v>0</v>
      </c>
      <c r="M106" s="57">
        <v>0</v>
      </c>
      <c r="N106" s="53">
        <f t="shared" si="42"/>
        <v>0</v>
      </c>
      <c r="O106" s="50">
        <f t="shared" si="43"/>
        <v>0</v>
      </c>
      <c r="CN106" s="47"/>
      <c r="CO106" s="47"/>
      <c r="CP106" s="47"/>
      <c r="CQ106" s="47"/>
      <c r="CR106" s="47"/>
      <c r="CS106" s="47"/>
      <c r="CT106" s="47"/>
      <c r="CU106" s="47"/>
      <c r="CV106" s="47"/>
      <c r="CW106" s="47"/>
      <c r="CX106" s="47"/>
      <c r="CY106" s="47"/>
      <c r="CZ106" s="47"/>
      <c r="DA106" s="47"/>
      <c r="DB106" s="47"/>
    </row>
    <row r="107" spans="1:106" x14ac:dyDescent="0.2">
      <c r="A107" s="40" t="s">
        <v>42</v>
      </c>
      <c r="B107" s="49">
        <v>0</v>
      </c>
      <c r="C107" s="57">
        <v>0</v>
      </c>
      <c r="D107" s="163">
        <v>0</v>
      </c>
      <c r="E107" s="163">
        <v>0</v>
      </c>
      <c r="F107" s="49">
        <v>0</v>
      </c>
      <c r="G107" s="49">
        <v>0</v>
      </c>
      <c r="H107" s="49">
        <v>0</v>
      </c>
      <c r="I107" s="49">
        <v>0</v>
      </c>
      <c r="J107" s="49">
        <v>0</v>
      </c>
      <c r="K107" s="49">
        <v>0</v>
      </c>
      <c r="L107" s="49">
        <v>0</v>
      </c>
      <c r="M107" s="57">
        <v>0</v>
      </c>
      <c r="N107" s="53">
        <f t="shared" si="42"/>
        <v>0</v>
      </c>
      <c r="O107" s="50">
        <f t="shared" si="43"/>
        <v>0</v>
      </c>
      <c r="CN107" s="47"/>
      <c r="CO107" s="47"/>
      <c r="CP107" s="47"/>
      <c r="CQ107" s="47"/>
      <c r="CR107" s="47"/>
      <c r="CS107" s="47"/>
      <c r="CT107" s="47"/>
      <c r="CU107" s="47"/>
      <c r="CV107" s="47"/>
      <c r="CW107" s="47"/>
      <c r="CX107" s="47"/>
      <c r="CY107" s="47"/>
      <c r="CZ107" s="47"/>
      <c r="DA107" s="47"/>
      <c r="DB107" s="47"/>
    </row>
    <row r="108" spans="1:106" ht="19.5" thickBot="1" x14ac:dyDescent="0.25">
      <c r="A108" s="42" t="s">
        <v>43</v>
      </c>
      <c r="B108" s="51">
        <v>0</v>
      </c>
      <c r="C108" s="95">
        <v>0</v>
      </c>
      <c r="D108" s="163">
        <v>0</v>
      </c>
      <c r="E108" s="164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2</v>
      </c>
      <c r="L108" s="51">
        <v>0</v>
      </c>
      <c r="M108" s="95">
        <v>0</v>
      </c>
      <c r="N108" s="56">
        <f t="shared" si="42"/>
        <v>2</v>
      </c>
      <c r="O108" s="52">
        <f t="shared" si="43"/>
        <v>1.0543518372080763E-4</v>
      </c>
      <c r="CN108" s="47"/>
      <c r="CO108" s="47"/>
      <c r="CP108" s="47"/>
      <c r="CQ108" s="47"/>
      <c r="CR108" s="47"/>
      <c r="CS108" s="47"/>
      <c r="CT108" s="47"/>
      <c r="CU108" s="47"/>
      <c r="CV108" s="47"/>
      <c r="CW108" s="47"/>
      <c r="CX108" s="47"/>
      <c r="CY108" s="47"/>
      <c r="CZ108" s="47"/>
      <c r="DA108" s="47"/>
      <c r="DB108" s="47"/>
    </row>
    <row r="109" spans="1:106" ht="19.5" thickBot="1" x14ac:dyDescent="0.25">
      <c r="A109" s="364" t="s">
        <v>10</v>
      </c>
      <c r="B109" s="361">
        <f>SUM(B104:B108)</f>
        <v>24</v>
      </c>
      <c r="C109" s="361">
        <f t="shared" ref="C109:M109" si="44">SUM(C104:C108)</f>
        <v>42</v>
      </c>
      <c r="D109" s="361">
        <f t="shared" si="44"/>
        <v>42</v>
      </c>
      <c r="E109" s="361">
        <f t="shared" si="44"/>
        <v>22</v>
      </c>
      <c r="F109" s="361">
        <f t="shared" si="44"/>
        <v>32</v>
      </c>
      <c r="G109" s="361">
        <f t="shared" si="44"/>
        <v>46</v>
      </c>
      <c r="H109" s="361">
        <f t="shared" si="44"/>
        <v>20</v>
      </c>
      <c r="I109" s="361">
        <f t="shared" si="44"/>
        <v>28</v>
      </c>
      <c r="J109" s="361">
        <f t="shared" si="44"/>
        <v>14</v>
      </c>
      <c r="K109" s="361">
        <f t="shared" si="44"/>
        <v>20</v>
      </c>
      <c r="L109" s="361">
        <f t="shared" si="44"/>
        <v>22</v>
      </c>
      <c r="M109" s="361">
        <f t="shared" si="44"/>
        <v>10</v>
      </c>
      <c r="N109" s="365">
        <f>SUM(B109:M109)</f>
        <v>322</v>
      </c>
      <c r="O109" s="366">
        <f>N109/$N$112</f>
        <v>1.6975064579050028E-2</v>
      </c>
      <c r="CN109" s="47"/>
      <c r="CO109" s="47"/>
      <c r="CP109" s="47"/>
      <c r="CQ109" s="47"/>
      <c r="CR109" s="47"/>
      <c r="CS109" s="47"/>
      <c r="CT109" s="47"/>
      <c r="CU109" s="47"/>
      <c r="CV109" s="47"/>
      <c r="CW109" s="47"/>
      <c r="CX109" s="47"/>
      <c r="CY109" s="47"/>
      <c r="CZ109" s="47"/>
      <c r="DA109" s="47"/>
      <c r="DB109" s="47"/>
    </row>
    <row r="110" spans="1:106" ht="19.5" thickBot="1" x14ac:dyDescent="0.25">
      <c r="A110" s="254" t="s">
        <v>46</v>
      </c>
      <c r="B110" s="352">
        <f>B6+B13+B20+B27+B55+B34+B41+B62+B69+B48+B76+B83+B90+B97+B104</f>
        <v>274</v>
      </c>
      <c r="C110" s="352">
        <f t="shared" ref="C110:M110" si="45">C6+C13+C20+C27+C55+C34+C41+C62+C69+C48+C76+C83+C90+C97+C104</f>
        <v>264</v>
      </c>
      <c r="D110" s="352">
        <f t="shared" si="45"/>
        <v>184</v>
      </c>
      <c r="E110" s="352">
        <f t="shared" si="45"/>
        <v>172</v>
      </c>
      <c r="F110" s="352">
        <f t="shared" si="45"/>
        <v>290</v>
      </c>
      <c r="G110" s="352">
        <f>G6+G13+G20+G27+G55+G34+G41+G62+G69+G48+G76+G83+G90+G97+G104</f>
        <v>217</v>
      </c>
      <c r="H110" s="352">
        <f>H6+H13+H20+H27+H55+H34+H41+H62+H69+H48+H76+H83+H90+H97+H104</f>
        <v>362</v>
      </c>
      <c r="I110" s="352">
        <f>I6+I13+I20+I27+I55+I34+I41+I62+I69+I48+I76+I83+I90+I97+I104</f>
        <v>300</v>
      </c>
      <c r="J110" s="352">
        <f t="shared" si="45"/>
        <v>335</v>
      </c>
      <c r="K110" s="352">
        <f t="shared" si="45"/>
        <v>268</v>
      </c>
      <c r="L110" s="352">
        <f t="shared" si="45"/>
        <v>426</v>
      </c>
      <c r="M110" s="352">
        <f t="shared" si="45"/>
        <v>337</v>
      </c>
      <c r="N110" s="352">
        <f>N6+N13+N20+N27+N55+N34+N41+N62+N69+N48+N76+N83+N90+N97+N104</f>
        <v>3429</v>
      </c>
      <c r="O110" s="353">
        <f>O6+O13+O20+O27+O55+O34+O41+O62+O69+O48+O76+O83+O90+O97+O104</f>
        <v>0.18076862248932471</v>
      </c>
      <c r="P110" s="97"/>
      <c r="CN110" s="47"/>
      <c r="CO110" s="47"/>
      <c r="CP110" s="47"/>
      <c r="CQ110" s="47"/>
      <c r="CR110" s="47"/>
      <c r="CS110" s="47"/>
      <c r="CT110" s="47"/>
      <c r="CU110" s="47"/>
      <c r="CV110" s="47"/>
      <c r="CW110" s="47"/>
      <c r="CX110" s="47"/>
      <c r="CY110" s="47"/>
      <c r="CZ110" s="47"/>
      <c r="DA110" s="47"/>
      <c r="DB110" s="47"/>
    </row>
    <row r="111" spans="1:106" ht="19.5" thickBot="1" x14ac:dyDescent="0.25">
      <c r="A111" s="379" t="s">
        <v>47</v>
      </c>
      <c r="B111" s="357">
        <f>B105+B70+B63+B56+B49+B42+B35+B28+B21+B14+B7+B77+B84+B91+B98</f>
        <v>1096</v>
      </c>
      <c r="C111" s="357">
        <f t="shared" ref="C111:M111" si="46">C105+C70+C63+C56+C49+C42+C35+C28+C21+C14+C7+C77+C84+C91+C98</f>
        <v>1084</v>
      </c>
      <c r="D111" s="357">
        <f t="shared" si="46"/>
        <v>1126</v>
      </c>
      <c r="E111" s="357">
        <f t="shared" si="46"/>
        <v>1096</v>
      </c>
      <c r="F111" s="357">
        <f t="shared" si="46"/>
        <v>1238</v>
      </c>
      <c r="G111" s="357">
        <f>G105+G70+G63+G56+G49+G42+G35+G28+G21+G14+G7+G77+G84+G91+G98</f>
        <v>1206</v>
      </c>
      <c r="H111" s="357">
        <f>H105+H70+H63+H56+H49+H42+H35+H28+H21+H14+H7+H77+H84+H91+H98</f>
        <v>1264</v>
      </c>
      <c r="I111" s="357">
        <f t="shared" si="46"/>
        <v>786</v>
      </c>
      <c r="J111" s="357">
        <f t="shared" si="46"/>
        <v>634</v>
      </c>
      <c r="K111" s="357">
        <f t="shared" si="46"/>
        <v>1116</v>
      </c>
      <c r="L111" s="357">
        <f t="shared" si="46"/>
        <v>1236</v>
      </c>
      <c r="M111" s="357">
        <f t="shared" si="46"/>
        <v>1680</v>
      </c>
      <c r="N111" s="357">
        <f>N7+N14+N21+N28+N56+N35+N42+N63+N70+N49+N77+N84+N91+N98+N105</f>
        <v>13562</v>
      </c>
      <c r="O111" s="358">
        <f>O7+O14+O21+O28+O56+O35+O42+O63+O70+O49+O77+O84+O91+O98+O105</f>
        <v>0.71495598081079659</v>
      </c>
      <c r="P111" s="97"/>
      <c r="CN111" s="47"/>
      <c r="CO111" s="47"/>
      <c r="CP111" s="47"/>
      <c r="CQ111" s="47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7"/>
    </row>
    <row r="112" spans="1:106" ht="19.5" thickBot="1" x14ac:dyDescent="0.25">
      <c r="A112" s="354" t="s">
        <v>45</v>
      </c>
      <c r="B112" s="355">
        <f>B11+B18+B25+B32+B39+B46+B60+B67+B53+B74+B81+B88+B95+B102+B109</f>
        <v>1464</v>
      </c>
      <c r="C112" s="355">
        <f t="shared" ref="C112:M112" si="47">C11+C18+C25+C32+C39+C46+C60+C67+C53+C74+C81+C88+C95+C102+C109</f>
        <v>1436</v>
      </c>
      <c r="D112" s="355">
        <f t="shared" si="47"/>
        <v>1378</v>
      </c>
      <c r="E112" s="355">
        <f t="shared" si="47"/>
        <v>1378</v>
      </c>
      <c r="F112" s="355">
        <f t="shared" si="47"/>
        <v>1890</v>
      </c>
      <c r="G112" s="355">
        <f>G11+G18+G25+G32+G39+G46+G60+G67+G53+G74+G81+G88+G95+G102+G109</f>
        <v>1687</v>
      </c>
      <c r="H112" s="355">
        <f>H11+H18+H25+H32+H39+H46+H60+H67+H53+H74+H81+H88+H95+H102+H109</f>
        <v>1646</v>
      </c>
      <c r="I112" s="355">
        <f t="shared" si="47"/>
        <v>1194</v>
      </c>
      <c r="J112" s="355">
        <f t="shared" si="47"/>
        <v>1129</v>
      </c>
      <c r="K112" s="355">
        <f>K11+K18+K25+K32+K39+K46+K60+K67+K53+K74+K81+K88+K95+K102+K109</f>
        <v>1628</v>
      </c>
      <c r="L112" s="355">
        <f t="shared" si="47"/>
        <v>2060</v>
      </c>
      <c r="M112" s="355">
        <f t="shared" si="47"/>
        <v>2079</v>
      </c>
      <c r="N112" s="355">
        <f>N11+N18+N25+N32+N39+N46+N60+N67+N53+N74+N81+N88+N95+N102+N109</f>
        <v>18969</v>
      </c>
      <c r="O112" s="356">
        <f>O11+O18+O25+O32+O39+O46+O60+O67+O53+O74+O81+O88+O95+O102+O109</f>
        <v>1</v>
      </c>
      <c r="CN112" s="47"/>
      <c r="CO112" s="47"/>
      <c r="CP112" s="47"/>
      <c r="CQ112" s="47"/>
      <c r="CR112" s="47"/>
      <c r="CS112" s="47"/>
      <c r="CT112" s="47"/>
      <c r="CU112" s="47"/>
      <c r="CV112" s="47"/>
      <c r="CW112" s="47"/>
      <c r="CX112" s="47"/>
      <c r="CY112" s="47"/>
      <c r="CZ112" s="47"/>
      <c r="DA112" s="47"/>
      <c r="DB112" s="47"/>
    </row>
    <row r="113" spans="2:14" s="69" customFormat="1" x14ac:dyDescent="0.2">
      <c r="B113" s="91"/>
      <c r="C113" s="91"/>
      <c r="D113" s="91"/>
      <c r="E113" s="91"/>
      <c r="F113" s="91"/>
      <c r="G113" s="70"/>
      <c r="N113" s="91"/>
    </row>
    <row r="114" spans="2:14" s="69" customFormat="1" x14ac:dyDescent="0.2">
      <c r="B114" s="92"/>
      <c r="C114" s="92"/>
      <c r="D114" s="92"/>
      <c r="E114" s="92"/>
      <c r="F114" s="92"/>
      <c r="G114" s="92"/>
      <c r="N114" s="91"/>
    </row>
    <row r="115" spans="2:14" s="69" customFormat="1" x14ac:dyDescent="0.2">
      <c r="B115" s="70"/>
      <c r="C115" s="70"/>
      <c r="D115" s="70"/>
      <c r="E115" s="70"/>
      <c r="F115" s="70"/>
      <c r="G115" s="70"/>
      <c r="N115" s="91"/>
    </row>
    <row r="116" spans="2:14" s="69" customFormat="1" x14ac:dyDescent="0.2">
      <c r="B116" s="70"/>
      <c r="C116" s="70"/>
      <c r="D116" s="70"/>
      <c r="E116" s="70"/>
      <c r="F116" s="70"/>
      <c r="G116" s="92"/>
    </row>
    <row r="117" spans="2:14" s="69" customFormat="1" x14ac:dyDescent="0.2">
      <c r="B117" s="70"/>
      <c r="C117" s="70"/>
      <c r="D117" s="70"/>
      <c r="E117" s="70"/>
      <c r="F117" s="70"/>
      <c r="G117" s="70"/>
    </row>
    <row r="118" spans="2:14" s="69" customFormat="1" x14ac:dyDescent="0.2">
      <c r="B118" s="70"/>
      <c r="C118" s="70"/>
      <c r="D118" s="70"/>
      <c r="E118" s="70"/>
      <c r="F118" s="70"/>
      <c r="G118" s="70"/>
    </row>
    <row r="119" spans="2:14" s="69" customFormat="1" x14ac:dyDescent="0.2">
      <c r="B119" s="70"/>
      <c r="C119" s="70"/>
      <c r="D119" s="70"/>
      <c r="E119" s="70"/>
      <c r="F119" s="70"/>
      <c r="G119" s="70"/>
    </row>
    <row r="120" spans="2:14" s="69" customFormat="1" x14ac:dyDescent="0.2">
      <c r="B120" s="70"/>
      <c r="C120" s="70"/>
      <c r="D120" s="70"/>
      <c r="E120" s="70"/>
      <c r="F120" s="70"/>
      <c r="G120" s="70"/>
    </row>
    <row r="121" spans="2:14" s="69" customFormat="1" x14ac:dyDescent="0.2">
      <c r="B121" s="70"/>
      <c r="C121" s="70"/>
      <c r="D121" s="70"/>
      <c r="E121" s="70"/>
      <c r="F121" s="70"/>
      <c r="G121" s="70"/>
    </row>
    <row r="122" spans="2:14" s="69" customFormat="1" x14ac:dyDescent="0.2">
      <c r="B122" s="70"/>
      <c r="C122" s="70"/>
      <c r="D122" s="70"/>
      <c r="E122" s="70"/>
      <c r="F122" s="70"/>
      <c r="G122" s="70"/>
    </row>
    <row r="123" spans="2:14" s="69" customFormat="1" x14ac:dyDescent="0.2">
      <c r="B123" s="70"/>
      <c r="C123" s="70"/>
      <c r="D123" s="70"/>
      <c r="E123" s="70"/>
      <c r="F123" s="70"/>
      <c r="G123" s="70"/>
    </row>
    <row r="124" spans="2:14" s="69" customFormat="1" x14ac:dyDescent="0.2">
      <c r="B124" s="70"/>
      <c r="C124" s="70"/>
      <c r="D124" s="70"/>
      <c r="E124" s="70"/>
      <c r="F124" s="70"/>
      <c r="G124" s="70"/>
    </row>
    <row r="125" spans="2:14" s="69" customFormat="1" x14ac:dyDescent="0.2">
      <c r="B125" s="70"/>
      <c r="C125" s="70"/>
      <c r="D125" s="70"/>
      <c r="E125" s="70"/>
      <c r="F125" s="70"/>
      <c r="G125" s="70"/>
    </row>
    <row r="126" spans="2:14" s="69" customFormat="1" x14ac:dyDescent="0.2">
      <c r="B126" s="70"/>
      <c r="C126" s="70"/>
      <c r="D126" s="70"/>
      <c r="E126" s="70"/>
      <c r="F126" s="70"/>
      <c r="G126" s="70"/>
    </row>
    <row r="127" spans="2:14" s="69" customFormat="1" x14ac:dyDescent="0.2">
      <c r="B127" s="70"/>
      <c r="C127" s="70"/>
      <c r="D127" s="70"/>
      <c r="E127" s="70"/>
      <c r="F127" s="70"/>
      <c r="G127" s="70"/>
    </row>
    <row r="128" spans="2:14" s="69" customFormat="1" x14ac:dyDescent="0.2">
      <c r="B128" s="70"/>
      <c r="C128" s="70"/>
      <c r="D128" s="70"/>
      <c r="E128" s="70"/>
      <c r="F128" s="70"/>
      <c r="G128" s="70"/>
    </row>
    <row r="129" spans="2:7" s="69" customFormat="1" x14ac:dyDescent="0.2">
      <c r="B129" s="70"/>
      <c r="C129" s="70"/>
      <c r="D129" s="70"/>
      <c r="E129" s="70"/>
      <c r="F129" s="70"/>
      <c r="G129" s="70"/>
    </row>
    <row r="130" spans="2:7" s="69" customFormat="1" x14ac:dyDescent="0.2">
      <c r="B130" s="70"/>
      <c r="C130" s="70"/>
      <c r="D130" s="70"/>
      <c r="E130" s="70"/>
      <c r="F130" s="70"/>
      <c r="G130" s="70"/>
    </row>
    <row r="131" spans="2:7" s="69" customFormat="1" x14ac:dyDescent="0.2">
      <c r="B131" s="70"/>
      <c r="C131" s="70"/>
      <c r="D131" s="70"/>
      <c r="E131" s="70"/>
      <c r="F131" s="70"/>
      <c r="G131" s="70"/>
    </row>
    <row r="132" spans="2:7" s="69" customFormat="1" x14ac:dyDescent="0.2">
      <c r="B132" s="70"/>
      <c r="C132" s="70"/>
      <c r="D132" s="70"/>
      <c r="E132" s="70"/>
      <c r="F132" s="70"/>
      <c r="G132" s="70"/>
    </row>
    <row r="133" spans="2:7" s="69" customFormat="1" x14ac:dyDescent="0.2">
      <c r="B133" s="70"/>
      <c r="C133" s="70"/>
      <c r="D133" s="70"/>
      <c r="E133" s="70"/>
      <c r="F133" s="70"/>
      <c r="G133" s="70"/>
    </row>
    <row r="134" spans="2:7" s="69" customFormat="1" x14ac:dyDescent="0.2">
      <c r="B134" s="70"/>
      <c r="C134" s="70"/>
      <c r="D134" s="70"/>
      <c r="E134" s="70"/>
      <c r="F134" s="70"/>
      <c r="G134" s="70"/>
    </row>
    <row r="135" spans="2:7" s="69" customFormat="1" x14ac:dyDescent="0.2">
      <c r="B135" s="70"/>
      <c r="C135" s="70"/>
      <c r="D135" s="70"/>
      <c r="E135" s="70"/>
      <c r="F135" s="70"/>
      <c r="G135" s="70"/>
    </row>
    <row r="136" spans="2:7" s="69" customFormat="1" x14ac:dyDescent="0.2">
      <c r="B136" s="70"/>
      <c r="C136" s="70"/>
      <c r="D136" s="70"/>
      <c r="E136" s="70"/>
      <c r="F136" s="70"/>
      <c r="G136" s="70"/>
    </row>
    <row r="137" spans="2:7" s="69" customFormat="1" x14ac:dyDescent="0.2">
      <c r="B137" s="70"/>
      <c r="C137" s="70"/>
      <c r="D137" s="70"/>
      <c r="E137" s="70"/>
      <c r="F137" s="70"/>
      <c r="G137" s="70"/>
    </row>
    <row r="138" spans="2:7" s="69" customFormat="1" x14ac:dyDescent="0.2">
      <c r="B138" s="70"/>
      <c r="C138" s="70"/>
      <c r="D138" s="70"/>
      <c r="E138" s="70"/>
      <c r="F138" s="70"/>
      <c r="G138" s="70"/>
    </row>
    <row r="139" spans="2:7" s="69" customFormat="1" x14ac:dyDescent="0.2">
      <c r="B139" s="70"/>
      <c r="C139" s="70"/>
      <c r="D139" s="70"/>
      <c r="E139" s="70"/>
      <c r="F139" s="70"/>
      <c r="G139" s="70"/>
    </row>
    <row r="140" spans="2:7" s="69" customFormat="1" x14ac:dyDescent="0.2">
      <c r="B140" s="70"/>
      <c r="C140" s="70"/>
      <c r="D140" s="70"/>
      <c r="E140" s="70"/>
      <c r="F140" s="70"/>
      <c r="G140" s="70"/>
    </row>
    <row r="141" spans="2:7" s="69" customFormat="1" x14ac:dyDescent="0.2">
      <c r="B141" s="70"/>
      <c r="C141" s="70"/>
      <c r="D141" s="70"/>
      <c r="E141" s="70"/>
      <c r="F141" s="70"/>
      <c r="G141" s="70"/>
    </row>
    <row r="142" spans="2:7" s="69" customFormat="1" x14ac:dyDescent="0.2">
      <c r="B142" s="70"/>
      <c r="C142" s="70"/>
      <c r="D142" s="70"/>
      <c r="E142" s="70"/>
      <c r="F142" s="70"/>
      <c r="G142" s="70"/>
    </row>
    <row r="143" spans="2:7" s="69" customFormat="1" x14ac:dyDescent="0.2">
      <c r="B143" s="70"/>
      <c r="C143" s="70"/>
      <c r="D143" s="70"/>
      <c r="E143" s="70"/>
      <c r="F143" s="70"/>
      <c r="G143" s="70"/>
    </row>
    <row r="144" spans="2:7" s="69" customFormat="1" x14ac:dyDescent="0.2">
      <c r="B144" s="70"/>
      <c r="C144" s="70"/>
      <c r="D144" s="70"/>
      <c r="E144" s="70"/>
      <c r="F144" s="70"/>
      <c r="G144" s="70"/>
    </row>
    <row r="145" spans="2:7" s="69" customFormat="1" x14ac:dyDescent="0.2">
      <c r="B145" s="70"/>
      <c r="C145" s="70"/>
      <c r="D145" s="70"/>
      <c r="E145" s="70"/>
      <c r="F145" s="70"/>
      <c r="G145" s="70"/>
    </row>
    <row r="146" spans="2:7" s="69" customFormat="1" x14ac:dyDescent="0.2">
      <c r="B146" s="70"/>
      <c r="C146" s="70"/>
      <c r="D146" s="70"/>
      <c r="E146" s="70"/>
      <c r="F146" s="70"/>
      <c r="G146" s="70"/>
    </row>
    <row r="147" spans="2:7" s="69" customFormat="1" x14ac:dyDescent="0.2">
      <c r="B147" s="70"/>
      <c r="C147" s="70"/>
      <c r="D147" s="70"/>
      <c r="E147" s="70"/>
      <c r="F147" s="70"/>
      <c r="G147" s="70"/>
    </row>
    <row r="148" spans="2:7" s="69" customFormat="1" x14ac:dyDescent="0.2">
      <c r="B148" s="70"/>
      <c r="C148" s="70"/>
      <c r="D148" s="70"/>
      <c r="E148" s="70"/>
      <c r="F148" s="70"/>
      <c r="G148" s="70"/>
    </row>
    <row r="149" spans="2:7" s="69" customFormat="1" x14ac:dyDescent="0.2">
      <c r="B149" s="70"/>
      <c r="C149" s="70"/>
      <c r="D149" s="70"/>
      <c r="E149" s="70"/>
      <c r="F149" s="70"/>
      <c r="G149" s="70"/>
    </row>
    <row r="150" spans="2:7" s="69" customFormat="1" x14ac:dyDescent="0.2">
      <c r="B150" s="70"/>
      <c r="C150" s="70"/>
      <c r="D150" s="70"/>
      <c r="E150" s="70"/>
      <c r="F150" s="70"/>
      <c r="G150" s="70"/>
    </row>
    <row r="151" spans="2:7" s="69" customFormat="1" x14ac:dyDescent="0.2">
      <c r="B151" s="70"/>
      <c r="C151" s="70"/>
      <c r="D151" s="70"/>
      <c r="E151" s="70"/>
      <c r="F151" s="70"/>
      <c r="G151" s="70"/>
    </row>
    <row r="152" spans="2:7" s="69" customFormat="1" x14ac:dyDescent="0.2">
      <c r="B152" s="70"/>
      <c r="C152" s="70"/>
      <c r="D152" s="70"/>
      <c r="E152" s="70"/>
      <c r="F152" s="70"/>
      <c r="G152" s="70"/>
    </row>
    <row r="153" spans="2:7" s="69" customFormat="1" x14ac:dyDescent="0.2">
      <c r="B153" s="70"/>
      <c r="C153" s="70"/>
      <c r="D153" s="70"/>
      <c r="E153" s="70"/>
      <c r="F153" s="70"/>
      <c r="G153" s="70"/>
    </row>
    <row r="154" spans="2:7" s="69" customFormat="1" x14ac:dyDescent="0.2">
      <c r="B154" s="70"/>
      <c r="C154" s="70"/>
      <c r="D154" s="70"/>
      <c r="E154" s="70"/>
      <c r="F154" s="70"/>
      <c r="G154" s="70"/>
    </row>
    <row r="155" spans="2:7" s="69" customFormat="1" x14ac:dyDescent="0.2">
      <c r="B155" s="70"/>
      <c r="C155" s="70"/>
      <c r="D155" s="70"/>
      <c r="E155" s="70"/>
      <c r="F155" s="70"/>
      <c r="G155" s="70"/>
    </row>
    <row r="156" spans="2:7" s="69" customFormat="1" x14ac:dyDescent="0.2">
      <c r="B156" s="70"/>
      <c r="C156" s="70"/>
      <c r="D156" s="70"/>
      <c r="E156" s="70"/>
      <c r="F156" s="70"/>
      <c r="G156" s="70"/>
    </row>
    <row r="157" spans="2:7" s="69" customFormat="1" x14ac:dyDescent="0.2">
      <c r="B157" s="70"/>
      <c r="C157" s="70"/>
      <c r="D157" s="70"/>
      <c r="E157" s="70"/>
      <c r="F157" s="70"/>
      <c r="G157" s="70"/>
    </row>
    <row r="158" spans="2:7" s="69" customFormat="1" x14ac:dyDescent="0.2">
      <c r="B158" s="70"/>
      <c r="C158" s="70"/>
      <c r="D158" s="70"/>
      <c r="E158" s="70"/>
      <c r="F158" s="70"/>
      <c r="G158" s="70"/>
    </row>
    <row r="159" spans="2:7" s="69" customFormat="1" x14ac:dyDescent="0.2">
      <c r="B159" s="70"/>
      <c r="C159" s="70"/>
      <c r="D159" s="70"/>
      <c r="E159" s="70"/>
      <c r="F159" s="70"/>
      <c r="G159" s="70"/>
    </row>
    <row r="160" spans="2:7" s="69" customFormat="1" x14ac:dyDescent="0.2">
      <c r="B160" s="70"/>
      <c r="C160" s="70"/>
      <c r="D160" s="70"/>
      <c r="E160" s="70"/>
      <c r="F160" s="70"/>
      <c r="G160" s="70"/>
    </row>
    <row r="161" spans="2:7" s="69" customFormat="1" x14ac:dyDescent="0.2">
      <c r="B161" s="70"/>
      <c r="C161" s="70"/>
      <c r="D161" s="70"/>
      <c r="E161" s="70"/>
      <c r="F161" s="70"/>
      <c r="G161" s="70"/>
    </row>
    <row r="162" spans="2:7" s="69" customFormat="1" x14ac:dyDescent="0.2">
      <c r="B162" s="70"/>
      <c r="C162" s="70"/>
      <c r="D162" s="70"/>
      <c r="E162" s="70"/>
      <c r="F162" s="70"/>
      <c r="G162" s="70"/>
    </row>
    <row r="163" spans="2:7" s="69" customFormat="1" x14ac:dyDescent="0.2">
      <c r="B163" s="70"/>
      <c r="C163" s="70"/>
      <c r="D163" s="70"/>
      <c r="E163" s="70"/>
      <c r="F163" s="70"/>
      <c r="G163" s="70"/>
    </row>
    <row r="164" spans="2:7" s="69" customFormat="1" x14ac:dyDescent="0.2">
      <c r="B164" s="70"/>
      <c r="C164" s="70"/>
      <c r="D164" s="70"/>
      <c r="E164" s="70"/>
      <c r="F164" s="70"/>
      <c r="G164" s="70"/>
    </row>
    <row r="165" spans="2:7" s="69" customFormat="1" x14ac:dyDescent="0.2">
      <c r="B165" s="70"/>
      <c r="C165" s="70"/>
      <c r="D165" s="70"/>
      <c r="E165" s="70"/>
      <c r="F165" s="70"/>
      <c r="G165" s="70"/>
    </row>
    <row r="166" spans="2:7" s="69" customFormat="1" x14ac:dyDescent="0.2">
      <c r="B166" s="70"/>
      <c r="C166" s="70"/>
      <c r="D166" s="70"/>
      <c r="E166" s="70"/>
      <c r="F166" s="70"/>
      <c r="G166" s="70"/>
    </row>
    <row r="167" spans="2:7" s="69" customFormat="1" x14ac:dyDescent="0.2">
      <c r="B167" s="70"/>
      <c r="C167" s="70"/>
      <c r="D167" s="70"/>
      <c r="E167" s="70"/>
      <c r="F167" s="70"/>
      <c r="G167" s="70"/>
    </row>
    <row r="168" spans="2:7" s="69" customFormat="1" x14ac:dyDescent="0.2">
      <c r="B168" s="70"/>
      <c r="C168" s="70"/>
      <c r="D168" s="70"/>
      <c r="E168" s="70"/>
      <c r="F168" s="70"/>
      <c r="G168" s="70"/>
    </row>
    <row r="169" spans="2:7" s="69" customFormat="1" x14ac:dyDescent="0.2">
      <c r="B169" s="70"/>
      <c r="C169" s="70"/>
      <c r="D169" s="70"/>
      <c r="E169" s="70"/>
      <c r="F169" s="70"/>
      <c r="G169" s="70"/>
    </row>
    <row r="170" spans="2:7" s="69" customFormat="1" x14ac:dyDescent="0.2">
      <c r="B170" s="70"/>
      <c r="C170" s="70"/>
      <c r="D170" s="70"/>
      <c r="E170" s="70"/>
      <c r="F170" s="70"/>
      <c r="G170" s="70"/>
    </row>
    <row r="171" spans="2:7" s="69" customFormat="1" x14ac:dyDescent="0.2">
      <c r="B171" s="70"/>
      <c r="C171" s="70"/>
      <c r="D171" s="70"/>
      <c r="E171" s="70"/>
      <c r="F171" s="70"/>
      <c r="G171" s="70"/>
    </row>
    <row r="172" spans="2:7" s="69" customFormat="1" x14ac:dyDescent="0.2">
      <c r="B172" s="70"/>
      <c r="C172" s="70"/>
      <c r="D172" s="70"/>
      <c r="E172" s="70"/>
      <c r="F172" s="70"/>
      <c r="G172" s="70"/>
    </row>
    <row r="173" spans="2:7" s="69" customFormat="1" x14ac:dyDescent="0.2">
      <c r="B173" s="70"/>
      <c r="C173" s="70"/>
      <c r="D173" s="70"/>
      <c r="E173" s="70"/>
      <c r="F173" s="70"/>
      <c r="G173" s="70"/>
    </row>
    <row r="174" spans="2:7" s="69" customFormat="1" x14ac:dyDescent="0.2">
      <c r="B174" s="70"/>
      <c r="C174" s="70"/>
      <c r="D174" s="70"/>
      <c r="E174" s="70"/>
      <c r="F174" s="70"/>
      <c r="G174" s="70"/>
    </row>
    <row r="175" spans="2:7" s="69" customFormat="1" x14ac:dyDescent="0.2">
      <c r="B175" s="70"/>
      <c r="C175" s="70"/>
      <c r="D175" s="70"/>
      <c r="E175" s="70"/>
      <c r="F175" s="70"/>
      <c r="G175" s="70"/>
    </row>
    <row r="176" spans="2:7" s="69" customFormat="1" x14ac:dyDescent="0.2">
      <c r="B176" s="70"/>
      <c r="C176" s="70"/>
      <c r="D176" s="70"/>
      <c r="E176" s="70"/>
      <c r="F176" s="70"/>
      <c r="G176" s="70"/>
    </row>
    <row r="177" spans="2:7" s="69" customFormat="1" x14ac:dyDescent="0.2">
      <c r="B177" s="70"/>
      <c r="C177" s="70"/>
      <c r="D177" s="70"/>
      <c r="E177" s="70"/>
      <c r="F177" s="70"/>
      <c r="G177" s="70"/>
    </row>
    <row r="178" spans="2:7" s="69" customFormat="1" x14ac:dyDescent="0.2">
      <c r="B178" s="70"/>
      <c r="C178" s="70"/>
      <c r="D178" s="70"/>
      <c r="E178" s="70"/>
      <c r="F178" s="70"/>
      <c r="G178" s="70"/>
    </row>
    <row r="179" spans="2:7" s="69" customFormat="1" x14ac:dyDescent="0.2">
      <c r="B179" s="70"/>
      <c r="C179" s="70"/>
      <c r="D179" s="70"/>
      <c r="E179" s="70"/>
      <c r="F179" s="70"/>
      <c r="G179" s="70"/>
    </row>
    <row r="180" spans="2:7" s="69" customFormat="1" x14ac:dyDescent="0.2">
      <c r="B180" s="70"/>
      <c r="C180" s="70"/>
      <c r="D180" s="70"/>
      <c r="E180" s="70"/>
      <c r="F180" s="70"/>
      <c r="G180" s="70"/>
    </row>
    <row r="181" spans="2:7" s="69" customFormat="1" x14ac:dyDescent="0.2">
      <c r="B181" s="70"/>
      <c r="C181" s="70"/>
      <c r="D181" s="70"/>
      <c r="E181" s="70"/>
      <c r="F181" s="70"/>
      <c r="G181" s="70"/>
    </row>
    <row r="182" spans="2:7" s="69" customFormat="1" x14ac:dyDescent="0.2">
      <c r="B182" s="70"/>
      <c r="C182" s="70"/>
      <c r="D182" s="70"/>
      <c r="E182" s="70"/>
      <c r="F182" s="70"/>
      <c r="G182" s="70"/>
    </row>
    <row r="183" spans="2:7" s="69" customFormat="1" x14ac:dyDescent="0.2">
      <c r="B183" s="70"/>
      <c r="C183" s="70"/>
      <c r="D183" s="70"/>
      <c r="E183" s="70"/>
      <c r="F183" s="70"/>
      <c r="G183" s="70"/>
    </row>
    <row r="184" spans="2:7" s="69" customFormat="1" x14ac:dyDescent="0.2">
      <c r="B184" s="70"/>
      <c r="C184" s="70"/>
      <c r="D184" s="70"/>
      <c r="E184" s="70"/>
      <c r="F184" s="70"/>
      <c r="G184" s="70"/>
    </row>
    <row r="185" spans="2:7" s="69" customFormat="1" x14ac:dyDescent="0.2">
      <c r="B185" s="70"/>
      <c r="C185" s="70"/>
      <c r="D185" s="70"/>
      <c r="E185" s="70"/>
      <c r="F185" s="70"/>
      <c r="G185" s="70"/>
    </row>
    <row r="186" spans="2:7" s="69" customFormat="1" x14ac:dyDescent="0.2">
      <c r="B186" s="70"/>
      <c r="C186" s="70"/>
      <c r="D186" s="70"/>
      <c r="E186" s="70"/>
      <c r="F186" s="70"/>
      <c r="G186" s="70"/>
    </row>
    <row r="187" spans="2:7" s="69" customFormat="1" x14ac:dyDescent="0.2">
      <c r="B187" s="70"/>
      <c r="C187" s="70"/>
      <c r="D187" s="70"/>
      <c r="E187" s="70"/>
      <c r="F187" s="70"/>
      <c r="G187" s="70"/>
    </row>
    <row r="188" spans="2:7" s="69" customFormat="1" x14ac:dyDescent="0.2">
      <c r="B188" s="70"/>
      <c r="C188" s="70"/>
      <c r="D188" s="70"/>
      <c r="E188" s="70"/>
      <c r="F188" s="70"/>
      <c r="G188" s="70"/>
    </row>
    <row r="189" spans="2:7" s="69" customFormat="1" x14ac:dyDescent="0.2">
      <c r="B189" s="70"/>
      <c r="C189" s="70"/>
      <c r="D189" s="70"/>
      <c r="E189" s="70"/>
      <c r="F189" s="70"/>
      <c r="G189" s="70"/>
    </row>
    <row r="190" spans="2:7" s="69" customFormat="1" x14ac:dyDescent="0.2">
      <c r="B190" s="70"/>
      <c r="C190" s="70"/>
      <c r="D190" s="70"/>
      <c r="E190" s="70"/>
      <c r="F190" s="70"/>
      <c r="G190" s="70"/>
    </row>
    <row r="191" spans="2:7" s="69" customFormat="1" x14ac:dyDescent="0.2">
      <c r="B191" s="70"/>
      <c r="C191" s="70"/>
      <c r="D191" s="70"/>
      <c r="E191" s="70"/>
      <c r="F191" s="70"/>
      <c r="G191" s="70"/>
    </row>
    <row r="192" spans="2:7" s="69" customFormat="1" x14ac:dyDescent="0.2">
      <c r="B192" s="70"/>
      <c r="C192" s="70"/>
      <c r="D192" s="70"/>
      <c r="E192" s="70"/>
      <c r="F192" s="70"/>
      <c r="G192" s="70"/>
    </row>
    <row r="193" spans="2:7" s="69" customFormat="1" x14ac:dyDescent="0.2">
      <c r="B193" s="70"/>
      <c r="C193" s="70"/>
      <c r="D193" s="70"/>
      <c r="E193" s="70"/>
      <c r="F193" s="70"/>
      <c r="G193" s="70"/>
    </row>
    <row r="194" spans="2:7" s="69" customFormat="1" x14ac:dyDescent="0.2">
      <c r="B194" s="70"/>
      <c r="C194" s="70"/>
      <c r="D194" s="70"/>
      <c r="E194" s="70"/>
      <c r="F194" s="70"/>
      <c r="G194" s="70"/>
    </row>
    <row r="195" spans="2:7" s="69" customFormat="1" x14ac:dyDescent="0.2">
      <c r="B195" s="70"/>
      <c r="C195" s="70"/>
      <c r="D195" s="70"/>
      <c r="E195" s="70"/>
      <c r="F195" s="70"/>
      <c r="G195" s="70"/>
    </row>
    <row r="196" spans="2:7" s="69" customFormat="1" x14ac:dyDescent="0.2">
      <c r="B196" s="70"/>
      <c r="C196" s="70"/>
      <c r="D196" s="70"/>
      <c r="E196" s="70"/>
      <c r="F196" s="70"/>
      <c r="G196" s="70"/>
    </row>
    <row r="197" spans="2:7" s="69" customFormat="1" x14ac:dyDescent="0.2">
      <c r="B197" s="70"/>
      <c r="C197" s="70"/>
      <c r="D197" s="70"/>
      <c r="E197" s="70"/>
      <c r="F197" s="70"/>
      <c r="G197" s="70"/>
    </row>
    <row r="198" spans="2:7" s="69" customFormat="1" x14ac:dyDescent="0.2">
      <c r="B198" s="70"/>
      <c r="C198" s="70"/>
      <c r="D198" s="70"/>
      <c r="E198" s="70"/>
      <c r="F198" s="70"/>
      <c r="G198" s="70"/>
    </row>
    <row r="199" spans="2:7" s="69" customFormat="1" x14ac:dyDescent="0.2">
      <c r="B199" s="70"/>
      <c r="C199" s="70"/>
      <c r="D199" s="70"/>
      <c r="E199" s="70"/>
      <c r="F199" s="70"/>
      <c r="G199" s="70"/>
    </row>
    <row r="200" spans="2:7" s="69" customFormat="1" x14ac:dyDescent="0.2">
      <c r="B200" s="70"/>
      <c r="C200" s="70"/>
      <c r="D200" s="70"/>
      <c r="E200" s="70"/>
      <c r="F200" s="70"/>
      <c r="G200" s="70"/>
    </row>
    <row r="201" spans="2:7" s="69" customFormat="1" x14ac:dyDescent="0.2">
      <c r="B201" s="70"/>
      <c r="C201" s="70"/>
      <c r="D201" s="70"/>
      <c r="E201" s="70"/>
      <c r="F201" s="70"/>
      <c r="G201" s="70"/>
    </row>
    <row r="202" spans="2:7" s="69" customFormat="1" x14ac:dyDescent="0.2">
      <c r="B202" s="70"/>
      <c r="C202" s="70"/>
      <c r="D202" s="70"/>
      <c r="E202" s="70"/>
      <c r="F202" s="70"/>
      <c r="G202" s="70"/>
    </row>
    <row r="203" spans="2:7" s="69" customFormat="1" x14ac:dyDescent="0.2">
      <c r="B203" s="70"/>
      <c r="C203" s="70"/>
      <c r="D203" s="70"/>
      <c r="E203" s="70"/>
      <c r="F203" s="70"/>
      <c r="G203" s="70"/>
    </row>
    <row r="204" spans="2:7" s="69" customFormat="1" x14ac:dyDescent="0.2">
      <c r="B204" s="70"/>
      <c r="C204" s="70"/>
      <c r="D204" s="70"/>
      <c r="E204" s="70"/>
      <c r="F204" s="70"/>
      <c r="G204" s="70"/>
    </row>
    <row r="205" spans="2:7" s="69" customFormat="1" x14ac:dyDescent="0.2">
      <c r="B205" s="70"/>
      <c r="C205" s="70"/>
      <c r="D205" s="70"/>
      <c r="E205" s="70"/>
      <c r="F205" s="70"/>
      <c r="G205" s="70"/>
    </row>
    <row r="206" spans="2:7" s="69" customFormat="1" x14ac:dyDescent="0.2">
      <c r="B206" s="70"/>
      <c r="C206" s="70"/>
      <c r="D206" s="70"/>
      <c r="E206" s="70"/>
      <c r="F206" s="70"/>
      <c r="G206" s="70"/>
    </row>
    <row r="207" spans="2:7" s="69" customFormat="1" x14ac:dyDescent="0.2">
      <c r="B207" s="70"/>
      <c r="C207" s="70"/>
      <c r="D207" s="70"/>
      <c r="E207" s="70"/>
      <c r="F207" s="70"/>
      <c r="G207" s="70"/>
    </row>
    <row r="208" spans="2:7" s="69" customFormat="1" x14ac:dyDescent="0.2">
      <c r="B208" s="70"/>
      <c r="C208" s="70"/>
      <c r="D208" s="70"/>
      <c r="E208" s="70"/>
      <c r="F208" s="70"/>
      <c r="G208" s="70"/>
    </row>
    <row r="209" spans="2:7" s="69" customFormat="1" x14ac:dyDescent="0.2">
      <c r="B209" s="70"/>
      <c r="C209" s="70"/>
      <c r="D209" s="70"/>
      <c r="E209" s="70"/>
      <c r="F209" s="70"/>
      <c r="G209" s="70"/>
    </row>
    <row r="210" spans="2:7" s="69" customFormat="1" x14ac:dyDescent="0.2">
      <c r="B210" s="70"/>
      <c r="C210" s="70"/>
      <c r="D210" s="70"/>
      <c r="E210" s="70"/>
      <c r="F210" s="70"/>
      <c r="G210" s="70"/>
    </row>
    <row r="211" spans="2:7" s="69" customFormat="1" x14ac:dyDescent="0.2">
      <c r="B211" s="70"/>
      <c r="C211" s="70"/>
      <c r="D211" s="70"/>
      <c r="E211" s="70"/>
      <c r="F211" s="70"/>
      <c r="G211" s="70"/>
    </row>
    <row r="212" spans="2:7" s="69" customFormat="1" x14ac:dyDescent="0.2">
      <c r="B212" s="70"/>
      <c r="C212" s="70"/>
      <c r="D212" s="70"/>
      <c r="E212" s="70"/>
      <c r="F212" s="70"/>
      <c r="G212" s="70"/>
    </row>
    <row r="213" spans="2:7" s="69" customFormat="1" x14ac:dyDescent="0.2">
      <c r="B213" s="70"/>
      <c r="C213" s="70"/>
      <c r="D213" s="70"/>
      <c r="E213" s="70"/>
      <c r="F213" s="70"/>
      <c r="G213" s="70"/>
    </row>
    <row r="214" spans="2:7" s="69" customFormat="1" x14ac:dyDescent="0.2">
      <c r="B214" s="70"/>
      <c r="C214" s="70"/>
      <c r="D214" s="70"/>
      <c r="E214" s="70"/>
      <c r="F214" s="70"/>
      <c r="G214" s="70"/>
    </row>
    <row r="215" spans="2:7" s="69" customFormat="1" x14ac:dyDescent="0.2">
      <c r="B215" s="70"/>
      <c r="C215" s="70"/>
      <c r="D215" s="70"/>
      <c r="E215" s="70"/>
      <c r="F215" s="70"/>
      <c r="G215" s="70"/>
    </row>
    <row r="216" spans="2:7" s="69" customFormat="1" x14ac:dyDescent="0.2">
      <c r="B216" s="70"/>
      <c r="C216" s="70"/>
      <c r="D216" s="70"/>
      <c r="E216" s="70"/>
      <c r="F216" s="70"/>
      <c r="G216" s="70"/>
    </row>
    <row r="217" spans="2:7" s="69" customFormat="1" x14ac:dyDescent="0.2">
      <c r="B217" s="70"/>
      <c r="C217" s="70"/>
      <c r="D217" s="70"/>
      <c r="E217" s="70"/>
      <c r="F217" s="70"/>
      <c r="G217" s="70"/>
    </row>
    <row r="218" spans="2:7" s="69" customFormat="1" x14ac:dyDescent="0.2">
      <c r="B218" s="70"/>
      <c r="C218" s="70"/>
      <c r="D218" s="70"/>
      <c r="E218" s="70"/>
      <c r="F218" s="70"/>
      <c r="G218" s="70"/>
    </row>
    <row r="219" spans="2:7" s="69" customFormat="1" x14ac:dyDescent="0.2">
      <c r="B219" s="70"/>
      <c r="C219" s="70"/>
      <c r="D219" s="70"/>
      <c r="E219" s="70"/>
      <c r="F219" s="70"/>
      <c r="G219" s="70"/>
    </row>
    <row r="220" spans="2:7" s="69" customFormat="1" x14ac:dyDescent="0.2">
      <c r="B220" s="70"/>
      <c r="C220" s="70"/>
      <c r="D220" s="70"/>
      <c r="E220" s="70"/>
      <c r="F220" s="70"/>
      <c r="G220" s="70"/>
    </row>
    <row r="221" spans="2:7" s="69" customFormat="1" x14ac:dyDescent="0.2">
      <c r="B221" s="70"/>
      <c r="C221" s="70"/>
      <c r="D221" s="70"/>
      <c r="E221" s="70"/>
      <c r="F221" s="70"/>
      <c r="G221" s="70"/>
    </row>
    <row r="222" spans="2:7" s="69" customFormat="1" x14ac:dyDescent="0.2">
      <c r="B222" s="70"/>
      <c r="C222" s="70"/>
      <c r="D222" s="70"/>
      <c r="E222" s="70"/>
      <c r="F222" s="70"/>
      <c r="G222" s="70"/>
    </row>
    <row r="223" spans="2:7" s="69" customFormat="1" x14ac:dyDescent="0.2">
      <c r="B223" s="70"/>
      <c r="C223" s="70"/>
      <c r="D223" s="70"/>
      <c r="E223" s="70"/>
      <c r="F223" s="70"/>
      <c r="G223" s="70"/>
    </row>
    <row r="224" spans="2:7" s="69" customFormat="1" x14ac:dyDescent="0.2">
      <c r="B224" s="70"/>
      <c r="C224" s="70"/>
      <c r="D224" s="70"/>
      <c r="E224" s="70"/>
      <c r="F224" s="70"/>
      <c r="G224" s="70"/>
    </row>
    <row r="225" spans="2:7" s="69" customFormat="1" x14ac:dyDescent="0.2">
      <c r="B225" s="70"/>
      <c r="C225" s="70"/>
      <c r="D225" s="70"/>
      <c r="E225" s="70"/>
      <c r="F225" s="70"/>
      <c r="G225" s="70"/>
    </row>
    <row r="226" spans="2:7" s="69" customFormat="1" x14ac:dyDescent="0.2">
      <c r="B226" s="70"/>
      <c r="C226" s="70"/>
      <c r="D226" s="70"/>
      <c r="E226" s="70"/>
      <c r="F226" s="70"/>
      <c r="G226" s="70"/>
    </row>
    <row r="227" spans="2:7" s="69" customFormat="1" x14ac:dyDescent="0.2">
      <c r="B227" s="70"/>
      <c r="C227" s="70"/>
      <c r="D227" s="70"/>
      <c r="E227" s="70"/>
      <c r="F227" s="70"/>
      <c r="G227" s="70"/>
    </row>
    <row r="228" spans="2:7" s="69" customFormat="1" x14ac:dyDescent="0.2">
      <c r="B228" s="70"/>
      <c r="C228" s="70"/>
      <c r="D228" s="70"/>
      <c r="E228" s="70"/>
      <c r="F228" s="70"/>
      <c r="G228" s="70"/>
    </row>
    <row r="229" spans="2:7" s="69" customFormat="1" x14ac:dyDescent="0.2">
      <c r="B229" s="70"/>
      <c r="C229" s="70"/>
      <c r="D229" s="70"/>
      <c r="E229" s="70"/>
      <c r="F229" s="70"/>
      <c r="G229" s="70"/>
    </row>
    <row r="230" spans="2:7" s="69" customFormat="1" x14ac:dyDescent="0.2">
      <c r="B230" s="70"/>
      <c r="C230" s="70"/>
      <c r="D230" s="70"/>
      <c r="E230" s="70"/>
      <c r="F230" s="70"/>
      <c r="G230" s="70"/>
    </row>
    <row r="231" spans="2:7" s="69" customFormat="1" x14ac:dyDescent="0.2">
      <c r="B231" s="70"/>
      <c r="C231" s="70"/>
      <c r="D231" s="70"/>
      <c r="E231" s="70"/>
      <c r="F231" s="70"/>
      <c r="G231" s="70"/>
    </row>
    <row r="232" spans="2:7" s="69" customFormat="1" x14ac:dyDescent="0.2">
      <c r="B232" s="70"/>
      <c r="C232" s="70"/>
      <c r="D232" s="70"/>
      <c r="E232" s="70"/>
      <c r="F232" s="70"/>
      <c r="G232" s="70"/>
    </row>
    <row r="233" spans="2:7" s="69" customFormat="1" x14ac:dyDescent="0.2">
      <c r="B233" s="70"/>
      <c r="C233" s="70"/>
      <c r="D233" s="70"/>
      <c r="E233" s="70"/>
      <c r="F233" s="70"/>
      <c r="G233" s="70"/>
    </row>
    <row r="234" spans="2:7" s="69" customFormat="1" x14ac:dyDescent="0.2">
      <c r="B234" s="70"/>
      <c r="C234" s="70"/>
      <c r="D234" s="70"/>
      <c r="E234" s="70"/>
      <c r="F234" s="70"/>
      <c r="G234" s="70"/>
    </row>
    <row r="235" spans="2:7" s="69" customFormat="1" x14ac:dyDescent="0.2">
      <c r="B235" s="70"/>
      <c r="C235" s="70"/>
      <c r="D235" s="70"/>
      <c r="E235" s="70"/>
      <c r="F235" s="70"/>
      <c r="G235" s="70"/>
    </row>
    <row r="236" spans="2:7" s="69" customFormat="1" x14ac:dyDescent="0.2">
      <c r="B236" s="70"/>
      <c r="C236" s="70"/>
      <c r="D236" s="70"/>
      <c r="E236" s="70"/>
      <c r="F236" s="70"/>
      <c r="G236" s="70"/>
    </row>
    <row r="237" spans="2:7" s="69" customFormat="1" x14ac:dyDescent="0.2">
      <c r="B237" s="70"/>
      <c r="C237" s="70"/>
      <c r="D237" s="70"/>
      <c r="E237" s="70"/>
      <c r="F237" s="70"/>
      <c r="G237" s="70"/>
    </row>
    <row r="238" spans="2:7" s="69" customFormat="1" x14ac:dyDescent="0.2">
      <c r="B238" s="70"/>
      <c r="C238" s="70"/>
      <c r="D238" s="70"/>
      <c r="E238" s="70"/>
      <c r="F238" s="70"/>
      <c r="G238" s="70"/>
    </row>
    <row r="239" spans="2:7" s="69" customFormat="1" x14ac:dyDescent="0.2">
      <c r="B239" s="70"/>
      <c r="C239" s="70"/>
      <c r="D239" s="70"/>
      <c r="E239" s="70"/>
      <c r="F239" s="70"/>
      <c r="G239" s="70"/>
    </row>
    <row r="240" spans="2:7" s="69" customFormat="1" x14ac:dyDescent="0.2">
      <c r="B240" s="70"/>
      <c r="C240" s="70"/>
      <c r="D240" s="70"/>
      <c r="E240" s="70"/>
      <c r="F240" s="70"/>
      <c r="G240" s="70"/>
    </row>
    <row r="241" spans="2:7" s="69" customFormat="1" x14ac:dyDescent="0.2">
      <c r="B241" s="70"/>
      <c r="C241" s="70"/>
      <c r="D241" s="70"/>
      <c r="E241" s="70"/>
      <c r="F241" s="70"/>
      <c r="G241" s="70"/>
    </row>
    <row r="242" spans="2:7" s="69" customFormat="1" x14ac:dyDescent="0.2">
      <c r="B242" s="70"/>
      <c r="C242" s="70"/>
      <c r="D242" s="70"/>
      <c r="E242" s="70"/>
      <c r="F242" s="70"/>
      <c r="G242" s="70"/>
    </row>
    <row r="243" spans="2:7" s="69" customFormat="1" x14ac:dyDescent="0.2">
      <c r="B243" s="70"/>
      <c r="C243" s="70"/>
      <c r="D243" s="70"/>
      <c r="E243" s="70"/>
      <c r="F243" s="70"/>
      <c r="G243" s="70"/>
    </row>
    <row r="244" spans="2:7" s="69" customFormat="1" x14ac:dyDescent="0.2">
      <c r="B244" s="70"/>
      <c r="C244" s="70"/>
      <c r="D244" s="70"/>
      <c r="E244" s="70"/>
      <c r="F244" s="70"/>
      <c r="G244" s="70"/>
    </row>
    <row r="245" spans="2:7" s="69" customFormat="1" x14ac:dyDescent="0.2">
      <c r="B245" s="70"/>
      <c r="C245" s="70"/>
      <c r="D245" s="70"/>
      <c r="E245" s="70"/>
      <c r="F245" s="70"/>
      <c r="G245" s="70"/>
    </row>
    <row r="246" spans="2:7" s="69" customFormat="1" x14ac:dyDescent="0.2">
      <c r="B246" s="70"/>
      <c r="C246" s="70"/>
      <c r="D246" s="70"/>
      <c r="E246" s="70"/>
      <c r="F246" s="70"/>
      <c r="G246" s="70"/>
    </row>
    <row r="247" spans="2:7" s="69" customFormat="1" x14ac:dyDescent="0.2">
      <c r="B247" s="70"/>
      <c r="C247" s="70"/>
      <c r="D247" s="70"/>
      <c r="E247" s="70"/>
      <c r="F247" s="70"/>
      <c r="G247" s="70"/>
    </row>
    <row r="248" spans="2:7" s="69" customFormat="1" x14ac:dyDescent="0.2">
      <c r="B248" s="70"/>
      <c r="C248" s="70"/>
      <c r="D248" s="70"/>
      <c r="E248" s="70"/>
      <c r="F248" s="70"/>
      <c r="G248" s="70"/>
    </row>
    <row r="249" spans="2:7" s="69" customFormat="1" x14ac:dyDescent="0.2">
      <c r="B249" s="70"/>
      <c r="C249" s="70"/>
      <c r="D249" s="70"/>
      <c r="E249" s="70"/>
      <c r="F249" s="70"/>
      <c r="G249" s="70"/>
    </row>
    <row r="250" spans="2:7" s="69" customFormat="1" x14ac:dyDescent="0.2">
      <c r="B250" s="70"/>
      <c r="C250" s="70"/>
      <c r="D250" s="70"/>
      <c r="E250" s="70"/>
      <c r="F250" s="70"/>
      <c r="G250" s="70"/>
    </row>
    <row r="251" spans="2:7" s="69" customFormat="1" x14ac:dyDescent="0.2">
      <c r="B251" s="70"/>
      <c r="C251" s="70"/>
      <c r="D251" s="70"/>
      <c r="E251" s="70"/>
      <c r="F251" s="70"/>
      <c r="G251" s="70"/>
    </row>
    <row r="252" spans="2:7" s="69" customFormat="1" x14ac:dyDescent="0.2">
      <c r="B252" s="70"/>
      <c r="C252" s="70"/>
      <c r="D252" s="70"/>
      <c r="E252" s="70"/>
      <c r="F252" s="70"/>
      <c r="G252" s="70"/>
    </row>
    <row r="253" spans="2:7" s="69" customFormat="1" x14ac:dyDescent="0.2">
      <c r="B253" s="70"/>
      <c r="C253" s="70"/>
      <c r="D253" s="70"/>
      <c r="E253" s="70"/>
      <c r="F253" s="70"/>
      <c r="G253" s="70"/>
    </row>
    <row r="254" spans="2:7" s="69" customFormat="1" x14ac:dyDescent="0.2">
      <c r="B254" s="70"/>
      <c r="C254" s="70"/>
      <c r="D254" s="70"/>
      <c r="E254" s="70"/>
      <c r="F254" s="70"/>
      <c r="G254" s="70"/>
    </row>
    <row r="255" spans="2:7" s="69" customFormat="1" x14ac:dyDescent="0.2">
      <c r="B255" s="70"/>
      <c r="C255" s="70"/>
      <c r="D255" s="70"/>
      <c r="E255" s="70"/>
      <c r="F255" s="70"/>
      <c r="G255" s="70"/>
    </row>
    <row r="256" spans="2:7" s="69" customFormat="1" x14ac:dyDescent="0.2">
      <c r="B256" s="70"/>
      <c r="C256" s="70"/>
      <c r="D256" s="70"/>
      <c r="E256" s="70"/>
      <c r="F256" s="70"/>
      <c r="G256" s="70"/>
    </row>
    <row r="257" spans="2:7" s="69" customFormat="1" x14ac:dyDescent="0.2">
      <c r="B257" s="70"/>
      <c r="C257" s="70"/>
      <c r="D257" s="70"/>
      <c r="E257" s="70"/>
      <c r="F257" s="70"/>
      <c r="G257" s="70"/>
    </row>
    <row r="258" spans="2:7" s="69" customFormat="1" x14ac:dyDescent="0.2">
      <c r="B258" s="70"/>
      <c r="C258" s="70"/>
      <c r="D258" s="70"/>
      <c r="E258" s="70"/>
      <c r="F258" s="70"/>
      <c r="G258" s="70"/>
    </row>
    <row r="259" spans="2:7" s="69" customFormat="1" x14ac:dyDescent="0.2">
      <c r="B259" s="70"/>
      <c r="C259" s="70"/>
      <c r="D259" s="70"/>
      <c r="E259" s="70"/>
      <c r="F259" s="70"/>
      <c r="G259" s="70"/>
    </row>
    <row r="260" spans="2:7" s="69" customFormat="1" x14ac:dyDescent="0.2">
      <c r="B260" s="70"/>
      <c r="C260" s="70"/>
      <c r="D260" s="70"/>
      <c r="E260" s="70"/>
      <c r="F260" s="70"/>
      <c r="G260" s="70"/>
    </row>
    <row r="261" spans="2:7" s="69" customFormat="1" x14ac:dyDescent="0.2">
      <c r="B261" s="70"/>
      <c r="C261" s="70"/>
      <c r="D261" s="70"/>
      <c r="E261" s="70"/>
      <c r="F261" s="70"/>
      <c r="G261" s="70"/>
    </row>
    <row r="262" spans="2:7" s="69" customFormat="1" x14ac:dyDescent="0.2">
      <c r="B262" s="70"/>
      <c r="C262" s="70"/>
      <c r="D262" s="70"/>
      <c r="E262" s="70"/>
      <c r="F262" s="70"/>
      <c r="G262" s="70"/>
    </row>
    <row r="263" spans="2:7" s="69" customFormat="1" x14ac:dyDescent="0.2">
      <c r="B263" s="70"/>
      <c r="C263" s="70"/>
      <c r="D263" s="70"/>
      <c r="E263" s="70"/>
      <c r="F263" s="70"/>
      <c r="G263" s="70"/>
    </row>
    <row r="264" spans="2:7" s="69" customFormat="1" x14ac:dyDescent="0.2">
      <c r="B264" s="70"/>
      <c r="C264" s="70"/>
      <c r="D264" s="70"/>
      <c r="E264" s="70"/>
      <c r="F264" s="70"/>
      <c r="G264" s="70"/>
    </row>
    <row r="265" spans="2:7" s="69" customFormat="1" x14ac:dyDescent="0.2">
      <c r="B265" s="70"/>
      <c r="C265" s="70"/>
      <c r="D265" s="70"/>
      <c r="E265" s="70"/>
      <c r="F265" s="70"/>
      <c r="G265" s="70"/>
    </row>
    <row r="266" spans="2:7" s="69" customFormat="1" x14ac:dyDescent="0.2">
      <c r="B266" s="70"/>
      <c r="C266" s="70"/>
      <c r="D266" s="70"/>
      <c r="E266" s="70"/>
      <c r="F266" s="70"/>
      <c r="G266" s="70"/>
    </row>
    <row r="267" spans="2:7" s="69" customFormat="1" x14ac:dyDescent="0.2">
      <c r="B267" s="70"/>
      <c r="C267" s="70"/>
      <c r="D267" s="70"/>
      <c r="E267" s="70"/>
      <c r="F267" s="70"/>
      <c r="G267" s="70"/>
    </row>
    <row r="268" spans="2:7" s="69" customFormat="1" x14ac:dyDescent="0.2">
      <c r="B268" s="70"/>
      <c r="C268" s="70"/>
      <c r="D268" s="70"/>
      <c r="E268" s="70"/>
      <c r="F268" s="70"/>
      <c r="G268" s="70"/>
    </row>
    <row r="269" spans="2:7" s="69" customFormat="1" x14ac:dyDescent="0.2">
      <c r="B269" s="70"/>
      <c r="C269" s="70"/>
      <c r="D269" s="70"/>
      <c r="E269" s="70"/>
      <c r="F269" s="70"/>
      <c r="G269" s="70"/>
    </row>
    <row r="270" spans="2:7" s="69" customFormat="1" x14ac:dyDescent="0.2">
      <c r="B270" s="70"/>
      <c r="C270" s="70"/>
      <c r="D270" s="70"/>
      <c r="E270" s="70"/>
      <c r="F270" s="70"/>
      <c r="G270" s="70"/>
    </row>
    <row r="271" spans="2:7" s="69" customFormat="1" x14ac:dyDescent="0.2">
      <c r="B271" s="70"/>
      <c r="C271" s="70"/>
      <c r="D271" s="70"/>
      <c r="E271" s="70"/>
      <c r="F271" s="70"/>
      <c r="G271" s="70"/>
    </row>
    <row r="272" spans="2:7" s="69" customFormat="1" x14ac:dyDescent="0.2">
      <c r="B272" s="70"/>
      <c r="C272" s="70"/>
      <c r="D272" s="70"/>
      <c r="E272" s="70"/>
      <c r="F272" s="70"/>
      <c r="G272" s="70"/>
    </row>
    <row r="273" spans="2:7" s="69" customFormat="1" x14ac:dyDescent="0.2">
      <c r="B273" s="70"/>
      <c r="C273" s="70"/>
      <c r="D273" s="70"/>
      <c r="E273" s="70"/>
      <c r="F273" s="70"/>
      <c r="G273" s="70"/>
    </row>
    <row r="274" spans="2:7" s="69" customFormat="1" x14ac:dyDescent="0.2">
      <c r="B274" s="70"/>
      <c r="C274" s="70"/>
      <c r="D274" s="70"/>
      <c r="E274" s="70"/>
      <c r="F274" s="70"/>
      <c r="G274" s="70"/>
    </row>
    <row r="275" spans="2:7" s="69" customFormat="1" x14ac:dyDescent="0.2">
      <c r="B275" s="70"/>
      <c r="C275" s="70"/>
      <c r="D275" s="70"/>
      <c r="E275" s="70"/>
      <c r="F275" s="70"/>
      <c r="G275" s="70"/>
    </row>
    <row r="276" spans="2:7" s="69" customFormat="1" x14ac:dyDescent="0.2">
      <c r="B276" s="70"/>
      <c r="C276" s="70"/>
      <c r="D276" s="70"/>
      <c r="E276" s="70"/>
      <c r="F276" s="70"/>
      <c r="G276" s="70"/>
    </row>
    <row r="277" spans="2:7" s="69" customFormat="1" x14ac:dyDescent="0.2">
      <c r="B277" s="70"/>
      <c r="C277" s="70"/>
      <c r="D277" s="70"/>
      <c r="E277" s="70"/>
      <c r="F277" s="70"/>
      <c r="G277" s="70"/>
    </row>
    <row r="278" spans="2:7" s="69" customFormat="1" x14ac:dyDescent="0.2">
      <c r="B278" s="70"/>
      <c r="C278" s="70"/>
      <c r="D278" s="70"/>
      <c r="E278" s="70"/>
      <c r="F278" s="70"/>
      <c r="G278" s="70"/>
    </row>
    <row r="279" spans="2:7" s="69" customFormat="1" x14ac:dyDescent="0.2">
      <c r="B279" s="70"/>
      <c r="C279" s="70"/>
      <c r="D279" s="70"/>
      <c r="E279" s="70"/>
      <c r="F279" s="70"/>
      <c r="G279" s="70"/>
    </row>
    <row r="280" spans="2:7" s="69" customFormat="1" x14ac:dyDescent="0.2">
      <c r="B280" s="70"/>
      <c r="C280" s="70"/>
      <c r="D280" s="70"/>
      <c r="E280" s="70"/>
      <c r="F280" s="70"/>
      <c r="G280" s="70"/>
    </row>
    <row r="281" spans="2:7" s="69" customFormat="1" x14ac:dyDescent="0.2">
      <c r="B281" s="70"/>
      <c r="C281" s="70"/>
      <c r="D281" s="70"/>
      <c r="E281" s="70"/>
      <c r="F281" s="70"/>
      <c r="G281" s="70"/>
    </row>
    <row r="282" spans="2:7" s="69" customFormat="1" x14ac:dyDescent="0.2">
      <c r="B282" s="70"/>
      <c r="C282" s="70"/>
      <c r="D282" s="70"/>
      <c r="E282" s="70"/>
      <c r="F282" s="70"/>
      <c r="G282" s="70"/>
    </row>
    <row r="283" spans="2:7" s="69" customFormat="1" x14ac:dyDescent="0.2">
      <c r="B283" s="70"/>
      <c r="C283" s="70"/>
      <c r="D283" s="70"/>
      <c r="E283" s="70"/>
      <c r="F283" s="70"/>
      <c r="G283" s="70"/>
    </row>
    <row r="284" spans="2:7" s="69" customFormat="1" x14ac:dyDescent="0.2">
      <c r="B284" s="70"/>
      <c r="C284" s="70"/>
      <c r="D284" s="70"/>
      <c r="E284" s="70"/>
      <c r="F284" s="70"/>
      <c r="G284" s="70"/>
    </row>
    <row r="285" spans="2:7" s="69" customFormat="1" x14ac:dyDescent="0.2">
      <c r="B285" s="70"/>
      <c r="C285" s="70"/>
      <c r="D285" s="70"/>
      <c r="E285" s="70"/>
      <c r="F285" s="70"/>
      <c r="G285" s="70"/>
    </row>
    <row r="286" spans="2:7" s="69" customFormat="1" x14ac:dyDescent="0.2">
      <c r="B286" s="70"/>
      <c r="C286" s="70"/>
      <c r="D286" s="70"/>
      <c r="E286" s="70"/>
      <c r="F286" s="70"/>
      <c r="G286" s="70"/>
    </row>
    <row r="287" spans="2:7" s="69" customFormat="1" x14ac:dyDescent="0.2">
      <c r="B287" s="70"/>
      <c r="C287" s="70"/>
      <c r="D287" s="70"/>
      <c r="E287" s="70"/>
      <c r="F287" s="70"/>
      <c r="G287" s="70"/>
    </row>
    <row r="288" spans="2:7" s="69" customFormat="1" x14ac:dyDescent="0.2">
      <c r="B288" s="70"/>
      <c r="C288" s="70"/>
      <c r="D288" s="70"/>
      <c r="E288" s="70"/>
      <c r="F288" s="70"/>
      <c r="G288" s="70"/>
    </row>
    <row r="289" spans="2:7" s="69" customFormat="1" x14ac:dyDescent="0.2">
      <c r="B289" s="70"/>
      <c r="C289" s="70"/>
      <c r="D289" s="70"/>
      <c r="E289" s="70"/>
      <c r="F289" s="70"/>
      <c r="G289" s="70"/>
    </row>
    <row r="290" spans="2:7" s="69" customFormat="1" x14ac:dyDescent="0.2">
      <c r="B290" s="70"/>
      <c r="C290" s="70"/>
      <c r="D290" s="70"/>
      <c r="E290" s="70"/>
      <c r="F290" s="70"/>
      <c r="G290" s="70"/>
    </row>
    <row r="291" spans="2:7" s="69" customFormat="1" x14ac:dyDescent="0.2">
      <c r="B291" s="70"/>
      <c r="C291" s="70"/>
      <c r="D291" s="70"/>
      <c r="E291" s="70"/>
      <c r="F291" s="70"/>
      <c r="G291" s="70"/>
    </row>
    <row r="292" spans="2:7" s="69" customFormat="1" x14ac:dyDescent="0.2">
      <c r="B292" s="70"/>
      <c r="C292" s="70"/>
      <c r="D292" s="70"/>
      <c r="E292" s="70"/>
      <c r="F292" s="70"/>
      <c r="G292" s="70"/>
    </row>
    <row r="293" spans="2:7" s="69" customFormat="1" x14ac:dyDescent="0.2">
      <c r="B293" s="70"/>
      <c r="C293" s="70"/>
      <c r="D293" s="70"/>
      <c r="E293" s="70"/>
      <c r="F293" s="70"/>
      <c r="G293" s="70"/>
    </row>
    <row r="294" spans="2:7" s="69" customFormat="1" x14ac:dyDescent="0.2">
      <c r="B294" s="70"/>
      <c r="C294" s="70"/>
      <c r="D294" s="70"/>
      <c r="E294" s="70"/>
      <c r="F294" s="70"/>
      <c r="G294" s="70"/>
    </row>
    <row r="295" spans="2:7" s="69" customFormat="1" x14ac:dyDescent="0.2">
      <c r="B295" s="70"/>
      <c r="C295" s="70"/>
      <c r="D295" s="70"/>
      <c r="E295" s="70"/>
      <c r="F295" s="70"/>
      <c r="G295" s="70"/>
    </row>
    <row r="296" spans="2:7" s="69" customFormat="1" x14ac:dyDescent="0.2">
      <c r="B296" s="70"/>
      <c r="C296" s="70"/>
      <c r="D296" s="70"/>
      <c r="E296" s="70"/>
      <c r="F296" s="70"/>
      <c r="G296" s="70"/>
    </row>
    <row r="297" spans="2:7" s="69" customFormat="1" x14ac:dyDescent="0.2">
      <c r="B297" s="70"/>
      <c r="C297" s="70"/>
      <c r="D297" s="70"/>
      <c r="E297" s="70"/>
      <c r="F297" s="70"/>
      <c r="G297" s="70"/>
    </row>
    <row r="298" spans="2:7" s="69" customFormat="1" x14ac:dyDescent="0.2">
      <c r="B298" s="70"/>
      <c r="C298" s="70"/>
      <c r="D298" s="70"/>
      <c r="E298" s="70"/>
      <c r="F298" s="70"/>
      <c r="G298" s="70"/>
    </row>
    <row r="299" spans="2:7" s="69" customFormat="1" x14ac:dyDescent="0.2">
      <c r="B299" s="70"/>
      <c r="C299" s="70"/>
      <c r="D299" s="70"/>
      <c r="E299" s="70"/>
      <c r="F299" s="70"/>
      <c r="G299" s="70"/>
    </row>
    <row r="300" spans="2:7" s="69" customFormat="1" x14ac:dyDescent="0.2">
      <c r="B300" s="70"/>
      <c r="C300" s="70"/>
      <c r="D300" s="70"/>
      <c r="E300" s="70"/>
      <c r="F300" s="70"/>
      <c r="G300" s="70"/>
    </row>
    <row r="301" spans="2:7" s="69" customFormat="1" x14ac:dyDescent="0.2">
      <c r="B301" s="70"/>
      <c r="C301" s="70"/>
      <c r="D301" s="70"/>
      <c r="E301" s="70"/>
      <c r="F301" s="70"/>
      <c r="G301" s="70"/>
    </row>
    <row r="302" spans="2:7" s="69" customFormat="1" x14ac:dyDescent="0.2">
      <c r="B302" s="70"/>
      <c r="C302" s="70"/>
      <c r="D302" s="70"/>
      <c r="E302" s="70"/>
      <c r="F302" s="70"/>
      <c r="G302" s="70"/>
    </row>
    <row r="303" spans="2:7" s="69" customFormat="1" x14ac:dyDescent="0.2">
      <c r="B303" s="70"/>
      <c r="C303" s="70"/>
      <c r="D303" s="70"/>
      <c r="E303" s="70"/>
      <c r="F303" s="70"/>
      <c r="G303" s="70"/>
    </row>
    <row r="304" spans="2:7" s="69" customFormat="1" x14ac:dyDescent="0.2">
      <c r="B304" s="70"/>
      <c r="C304" s="70"/>
      <c r="D304" s="70"/>
      <c r="E304" s="70"/>
      <c r="F304" s="70"/>
      <c r="G304" s="70"/>
    </row>
    <row r="305" spans="2:7" s="69" customFormat="1" x14ac:dyDescent="0.2">
      <c r="B305" s="70"/>
      <c r="C305" s="70"/>
      <c r="D305" s="70"/>
      <c r="E305" s="70"/>
      <c r="F305" s="70"/>
      <c r="G305" s="70"/>
    </row>
    <row r="306" spans="2:7" s="69" customFormat="1" x14ac:dyDescent="0.2">
      <c r="B306" s="70"/>
      <c r="C306" s="70"/>
      <c r="D306" s="70"/>
      <c r="E306" s="70"/>
      <c r="F306" s="70"/>
      <c r="G306" s="70"/>
    </row>
    <row r="307" spans="2:7" s="69" customFormat="1" x14ac:dyDescent="0.2">
      <c r="B307" s="70"/>
      <c r="C307" s="70"/>
      <c r="D307" s="70"/>
      <c r="E307" s="70"/>
      <c r="F307" s="70"/>
      <c r="G307" s="70"/>
    </row>
    <row r="308" spans="2:7" s="69" customFormat="1" x14ac:dyDescent="0.2">
      <c r="B308" s="70"/>
      <c r="C308" s="70"/>
      <c r="D308" s="70"/>
      <c r="E308" s="70"/>
      <c r="F308" s="70"/>
      <c r="G308" s="70"/>
    </row>
    <row r="309" spans="2:7" s="69" customFormat="1" x14ac:dyDescent="0.2">
      <c r="B309" s="70"/>
      <c r="C309" s="70"/>
      <c r="D309" s="70"/>
      <c r="E309" s="70"/>
      <c r="F309" s="70"/>
      <c r="G309" s="70"/>
    </row>
    <row r="310" spans="2:7" s="69" customFormat="1" x14ac:dyDescent="0.2">
      <c r="B310" s="70"/>
      <c r="C310" s="70"/>
      <c r="D310" s="70"/>
      <c r="E310" s="70"/>
      <c r="F310" s="70"/>
      <c r="G310" s="70"/>
    </row>
    <row r="311" spans="2:7" s="69" customFormat="1" x14ac:dyDescent="0.2">
      <c r="B311" s="70"/>
      <c r="C311" s="70"/>
      <c r="D311" s="70"/>
      <c r="E311" s="70"/>
      <c r="F311" s="70"/>
      <c r="G311" s="70"/>
    </row>
    <row r="312" spans="2:7" s="69" customFormat="1" x14ac:dyDescent="0.2">
      <c r="B312" s="70"/>
      <c r="C312" s="70"/>
      <c r="D312" s="70"/>
      <c r="E312" s="70"/>
      <c r="F312" s="70"/>
      <c r="G312" s="70"/>
    </row>
    <row r="313" spans="2:7" s="69" customFormat="1" x14ac:dyDescent="0.2">
      <c r="B313" s="70"/>
      <c r="C313" s="70"/>
      <c r="D313" s="70"/>
      <c r="E313" s="70"/>
      <c r="F313" s="70"/>
      <c r="G313" s="70"/>
    </row>
    <row r="314" spans="2:7" s="69" customFormat="1" x14ac:dyDescent="0.2">
      <c r="B314" s="70"/>
      <c r="C314" s="70"/>
      <c r="D314" s="70"/>
      <c r="E314" s="70"/>
      <c r="F314" s="70"/>
      <c r="G314" s="70"/>
    </row>
    <row r="315" spans="2:7" s="69" customFormat="1" x14ac:dyDescent="0.2">
      <c r="B315" s="70"/>
      <c r="C315" s="70"/>
      <c r="D315" s="70"/>
      <c r="E315" s="70"/>
      <c r="F315" s="70"/>
      <c r="G315" s="70"/>
    </row>
    <row r="316" spans="2:7" s="69" customFormat="1" x14ac:dyDescent="0.2">
      <c r="B316" s="70"/>
      <c r="C316" s="70"/>
      <c r="D316" s="70"/>
      <c r="E316" s="70"/>
      <c r="F316" s="70"/>
      <c r="G316" s="70"/>
    </row>
    <row r="317" spans="2:7" s="69" customFormat="1" x14ac:dyDescent="0.2">
      <c r="B317" s="70"/>
      <c r="C317" s="70"/>
      <c r="D317" s="70"/>
      <c r="E317" s="70"/>
      <c r="F317" s="70"/>
      <c r="G317" s="70"/>
    </row>
    <row r="318" spans="2:7" s="69" customFormat="1" x14ac:dyDescent="0.2">
      <c r="B318" s="70"/>
      <c r="C318" s="70"/>
      <c r="D318" s="70"/>
      <c r="E318" s="70"/>
      <c r="F318" s="70"/>
      <c r="G318" s="70"/>
    </row>
    <row r="319" spans="2:7" s="69" customFormat="1" x14ac:dyDescent="0.2">
      <c r="B319" s="70"/>
      <c r="C319" s="70"/>
      <c r="D319" s="70"/>
      <c r="E319" s="70"/>
      <c r="F319" s="70"/>
      <c r="G319" s="70"/>
    </row>
    <row r="320" spans="2:7" s="69" customFormat="1" x14ac:dyDescent="0.2">
      <c r="B320" s="70"/>
      <c r="C320" s="70"/>
      <c r="D320" s="70"/>
      <c r="E320" s="70"/>
      <c r="F320" s="70"/>
      <c r="G320" s="70"/>
    </row>
    <row r="321" spans="2:7" s="69" customFormat="1" x14ac:dyDescent="0.2">
      <c r="B321" s="70"/>
      <c r="C321" s="70"/>
      <c r="D321" s="70"/>
      <c r="E321" s="70"/>
      <c r="F321" s="70"/>
      <c r="G321" s="70"/>
    </row>
    <row r="322" spans="2:7" s="69" customFormat="1" x14ac:dyDescent="0.2">
      <c r="B322" s="70"/>
      <c r="C322" s="70"/>
      <c r="D322" s="70"/>
      <c r="E322" s="70"/>
      <c r="F322" s="70"/>
      <c r="G322" s="70"/>
    </row>
    <row r="323" spans="2:7" s="69" customFormat="1" x14ac:dyDescent="0.2">
      <c r="B323" s="70"/>
      <c r="C323" s="70"/>
      <c r="D323" s="70"/>
      <c r="E323" s="70"/>
      <c r="F323" s="70"/>
      <c r="G323" s="70"/>
    </row>
    <row r="324" spans="2:7" s="69" customFormat="1" x14ac:dyDescent="0.2">
      <c r="B324" s="70"/>
      <c r="C324" s="70"/>
      <c r="D324" s="70"/>
      <c r="E324" s="70"/>
      <c r="F324" s="70"/>
      <c r="G324" s="70"/>
    </row>
    <row r="325" spans="2:7" s="69" customFormat="1" x14ac:dyDescent="0.2">
      <c r="B325" s="70"/>
      <c r="C325" s="70"/>
      <c r="D325" s="70"/>
      <c r="E325" s="70"/>
      <c r="F325" s="70"/>
      <c r="G325" s="70"/>
    </row>
    <row r="326" spans="2:7" s="69" customFormat="1" x14ac:dyDescent="0.2">
      <c r="B326" s="70"/>
      <c r="C326" s="70"/>
      <c r="D326" s="70"/>
      <c r="E326" s="70"/>
      <c r="F326" s="70"/>
      <c r="G326" s="70"/>
    </row>
    <row r="327" spans="2:7" s="69" customFormat="1" x14ac:dyDescent="0.2">
      <c r="B327" s="70"/>
      <c r="C327" s="70"/>
      <c r="D327" s="70"/>
      <c r="E327" s="70"/>
      <c r="F327" s="70"/>
      <c r="G327" s="70"/>
    </row>
    <row r="328" spans="2:7" s="69" customFormat="1" x14ac:dyDescent="0.2">
      <c r="B328" s="70"/>
      <c r="C328" s="70"/>
      <c r="D328" s="70"/>
      <c r="E328" s="70"/>
      <c r="F328" s="70"/>
      <c r="G328" s="70"/>
    </row>
    <row r="329" spans="2:7" s="69" customFormat="1" x14ac:dyDescent="0.2">
      <c r="B329" s="70"/>
      <c r="C329" s="70"/>
      <c r="D329" s="70"/>
      <c r="E329" s="70"/>
      <c r="F329" s="70"/>
      <c r="G329" s="70"/>
    </row>
    <row r="330" spans="2:7" s="69" customFormat="1" x14ac:dyDescent="0.2">
      <c r="B330" s="70"/>
      <c r="C330" s="70"/>
      <c r="D330" s="70"/>
      <c r="E330" s="70"/>
      <c r="F330" s="70"/>
      <c r="G330" s="70"/>
    </row>
    <row r="331" spans="2:7" s="69" customFormat="1" x14ac:dyDescent="0.2">
      <c r="B331" s="70"/>
      <c r="C331" s="70"/>
      <c r="D331" s="70"/>
      <c r="E331" s="70"/>
      <c r="F331" s="70"/>
      <c r="G331" s="70"/>
    </row>
    <row r="332" spans="2:7" s="69" customFormat="1" x14ac:dyDescent="0.2">
      <c r="B332" s="70"/>
      <c r="C332" s="70"/>
      <c r="D332" s="70"/>
      <c r="E332" s="70"/>
      <c r="F332" s="70"/>
      <c r="G332" s="70"/>
    </row>
    <row r="333" spans="2:7" s="69" customFormat="1" x14ac:dyDescent="0.2">
      <c r="B333" s="70"/>
      <c r="C333" s="70"/>
      <c r="D333" s="70"/>
      <c r="E333" s="70"/>
      <c r="F333" s="70"/>
      <c r="G333" s="70"/>
    </row>
    <row r="334" spans="2:7" s="69" customFormat="1" x14ac:dyDescent="0.2">
      <c r="B334" s="70"/>
      <c r="C334" s="70"/>
      <c r="D334" s="70"/>
      <c r="E334" s="70"/>
      <c r="F334" s="70"/>
      <c r="G334" s="70"/>
    </row>
    <row r="335" spans="2:7" s="69" customFormat="1" x14ac:dyDescent="0.2">
      <c r="B335" s="70"/>
      <c r="C335" s="70"/>
      <c r="D335" s="70"/>
      <c r="E335" s="70"/>
      <c r="F335" s="70"/>
      <c r="G335" s="70"/>
    </row>
    <row r="336" spans="2:7" s="69" customFormat="1" x14ac:dyDescent="0.2">
      <c r="B336" s="70"/>
      <c r="C336" s="70"/>
      <c r="D336" s="70"/>
      <c r="E336" s="70"/>
      <c r="F336" s="70"/>
      <c r="G336" s="70"/>
    </row>
    <row r="337" spans="2:7" s="69" customFormat="1" x14ac:dyDescent="0.2">
      <c r="B337" s="70"/>
      <c r="C337" s="70"/>
      <c r="D337" s="70"/>
      <c r="E337" s="70"/>
      <c r="F337" s="70"/>
      <c r="G337" s="70"/>
    </row>
    <row r="338" spans="2:7" s="69" customFormat="1" x14ac:dyDescent="0.2">
      <c r="B338" s="70"/>
      <c r="C338" s="70"/>
      <c r="D338" s="70"/>
      <c r="E338" s="70"/>
      <c r="F338" s="70"/>
      <c r="G338" s="70"/>
    </row>
    <row r="339" spans="2:7" s="69" customFormat="1" x14ac:dyDescent="0.2">
      <c r="B339" s="70"/>
      <c r="C339" s="70"/>
      <c r="D339" s="70"/>
      <c r="E339" s="70"/>
      <c r="F339" s="70"/>
      <c r="G339" s="70"/>
    </row>
    <row r="340" spans="2:7" s="69" customFormat="1" x14ac:dyDescent="0.2">
      <c r="B340" s="70"/>
      <c r="C340" s="70"/>
      <c r="D340" s="70"/>
      <c r="E340" s="70"/>
      <c r="F340" s="70"/>
      <c r="G340" s="70"/>
    </row>
    <row r="341" spans="2:7" s="69" customFormat="1" x14ac:dyDescent="0.2">
      <c r="B341" s="70"/>
      <c r="C341" s="70"/>
      <c r="D341" s="70"/>
      <c r="E341" s="70"/>
      <c r="F341" s="70"/>
      <c r="G341" s="70"/>
    </row>
    <row r="342" spans="2:7" s="69" customFormat="1" x14ac:dyDescent="0.2">
      <c r="B342" s="70"/>
      <c r="C342" s="70"/>
      <c r="D342" s="70"/>
      <c r="E342" s="70"/>
      <c r="F342" s="70"/>
      <c r="G342" s="70"/>
    </row>
    <row r="343" spans="2:7" s="69" customFormat="1" x14ac:dyDescent="0.2">
      <c r="B343" s="70"/>
      <c r="C343" s="70"/>
      <c r="D343" s="70"/>
      <c r="E343" s="70"/>
      <c r="F343" s="70"/>
      <c r="G343" s="70"/>
    </row>
    <row r="344" spans="2:7" s="69" customFormat="1" x14ac:dyDescent="0.2">
      <c r="B344" s="70"/>
      <c r="C344" s="70"/>
      <c r="D344" s="70"/>
      <c r="E344" s="70"/>
      <c r="F344" s="70"/>
      <c r="G344" s="70"/>
    </row>
    <row r="345" spans="2:7" s="69" customFormat="1" x14ac:dyDescent="0.2">
      <c r="B345" s="70"/>
      <c r="C345" s="70"/>
      <c r="D345" s="70"/>
      <c r="E345" s="70"/>
      <c r="F345" s="70"/>
      <c r="G345" s="70"/>
    </row>
    <row r="346" spans="2:7" s="69" customFormat="1" x14ac:dyDescent="0.2">
      <c r="B346" s="70"/>
      <c r="C346" s="70"/>
      <c r="D346" s="70"/>
      <c r="E346" s="70"/>
      <c r="F346" s="70"/>
      <c r="G346" s="70"/>
    </row>
    <row r="347" spans="2:7" s="69" customFormat="1" x14ac:dyDescent="0.2">
      <c r="B347" s="70"/>
      <c r="C347" s="70"/>
      <c r="D347" s="70"/>
      <c r="E347" s="70"/>
      <c r="F347" s="70"/>
      <c r="G347" s="70"/>
    </row>
    <row r="348" spans="2:7" s="69" customFormat="1" x14ac:dyDescent="0.2">
      <c r="B348" s="70"/>
      <c r="C348" s="70"/>
      <c r="D348" s="70"/>
      <c r="E348" s="70"/>
      <c r="F348" s="70"/>
      <c r="G348" s="70"/>
    </row>
    <row r="349" spans="2:7" s="69" customFormat="1" x14ac:dyDescent="0.2">
      <c r="B349" s="70"/>
      <c r="C349" s="70"/>
      <c r="D349" s="70"/>
      <c r="E349" s="70"/>
      <c r="F349" s="70"/>
      <c r="G349" s="70"/>
    </row>
    <row r="350" spans="2:7" s="69" customFormat="1" x14ac:dyDescent="0.2">
      <c r="B350" s="70"/>
      <c r="C350" s="70"/>
      <c r="D350" s="70"/>
      <c r="E350" s="70"/>
      <c r="F350" s="70"/>
      <c r="G350" s="70"/>
    </row>
    <row r="351" spans="2:7" s="69" customFormat="1" x14ac:dyDescent="0.2">
      <c r="B351" s="70"/>
      <c r="C351" s="70"/>
      <c r="D351" s="70"/>
      <c r="E351" s="70"/>
      <c r="F351" s="70"/>
      <c r="G351" s="70"/>
    </row>
    <row r="352" spans="2:7" s="69" customFormat="1" x14ac:dyDescent="0.2">
      <c r="B352" s="70"/>
      <c r="C352" s="70"/>
      <c r="D352" s="70"/>
      <c r="E352" s="70"/>
      <c r="F352" s="70"/>
      <c r="G352" s="70"/>
    </row>
    <row r="353" spans="2:7" s="69" customFormat="1" x14ac:dyDescent="0.2">
      <c r="B353" s="70"/>
      <c r="C353" s="70"/>
      <c r="D353" s="70"/>
      <c r="E353" s="70"/>
      <c r="F353" s="70"/>
      <c r="G353" s="70"/>
    </row>
    <row r="354" spans="2:7" s="69" customFormat="1" x14ac:dyDescent="0.2">
      <c r="B354" s="70"/>
      <c r="C354" s="70"/>
      <c r="D354" s="70"/>
      <c r="E354" s="70"/>
      <c r="F354" s="70"/>
      <c r="G354" s="70"/>
    </row>
    <row r="355" spans="2:7" s="69" customFormat="1" x14ac:dyDescent="0.2">
      <c r="B355" s="70"/>
      <c r="C355" s="70"/>
      <c r="D355" s="70"/>
      <c r="E355" s="70"/>
      <c r="F355" s="70"/>
      <c r="G355" s="70"/>
    </row>
    <row r="356" spans="2:7" s="69" customFormat="1" x14ac:dyDescent="0.2">
      <c r="B356" s="70"/>
      <c r="C356" s="70"/>
      <c r="D356" s="70"/>
      <c r="E356" s="70"/>
      <c r="F356" s="70"/>
      <c r="G356" s="70"/>
    </row>
    <row r="357" spans="2:7" s="69" customFormat="1" x14ac:dyDescent="0.2">
      <c r="B357" s="70"/>
      <c r="C357" s="70"/>
      <c r="D357" s="70"/>
      <c r="E357" s="70"/>
      <c r="F357" s="70"/>
      <c r="G357" s="70"/>
    </row>
    <row r="358" spans="2:7" s="69" customFormat="1" x14ac:dyDescent="0.2">
      <c r="B358" s="70"/>
      <c r="C358" s="70"/>
      <c r="D358" s="70"/>
      <c r="E358" s="70"/>
      <c r="F358" s="70"/>
      <c r="G358" s="70"/>
    </row>
    <row r="359" spans="2:7" s="69" customFormat="1" x14ac:dyDescent="0.2">
      <c r="B359" s="70"/>
      <c r="C359" s="70"/>
      <c r="D359" s="70"/>
      <c r="E359" s="70"/>
      <c r="F359" s="70"/>
      <c r="G359" s="70"/>
    </row>
    <row r="360" spans="2:7" s="69" customFormat="1" x14ac:dyDescent="0.2">
      <c r="B360" s="70"/>
      <c r="C360" s="70"/>
      <c r="D360" s="70"/>
      <c r="E360" s="70"/>
      <c r="F360" s="70"/>
      <c r="G360" s="70"/>
    </row>
    <row r="361" spans="2:7" s="69" customFormat="1" x14ac:dyDescent="0.2">
      <c r="B361" s="70"/>
      <c r="C361" s="70"/>
      <c r="D361" s="70"/>
      <c r="E361" s="70"/>
      <c r="F361" s="70"/>
      <c r="G361" s="70"/>
    </row>
    <row r="362" spans="2:7" s="69" customFormat="1" x14ac:dyDescent="0.2">
      <c r="B362" s="70"/>
      <c r="C362" s="70"/>
      <c r="D362" s="70"/>
      <c r="E362" s="70"/>
      <c r="F362" s="70"/>
      <c r="G362" s="70"/>
    </row>
    <row r="363" spans="2:7" s="69" customFormat="1" x14ac:dyDescent="0.2">
      <c r="B363" s="70"/>
      <c r="C363" s="70"/>
      <c r="D363" s="70"/>
      <c r="E363" s="70"/>
      <c r="F363" s="70"/>
      <c r="G363" s="70"/>
    </row>
    <row r="364" spans="2:7" s="69" customFormat="1" x14ac:dyDescent="0.2">
      <c r="B364" s="70"/>
      <c r="C364" s="70"/>
      <c r="D364" s="70"/>
      <c r="E364" s="70"/>
      <c r="F364" s="70"/>
      <c r="G364" s="70"/>
    </row>
    <row r="365" spans="2:7" s="69" customFormat="1" x14ac:dyDescent="0.2">
      <c r="B365" s="70"/>
      <c r="C365" s="70"/>
      <c r="D365" s="70"/>
      <c r="E365" s="70"/>
      <c r="F365" s="70"/>
      <c r="G365" s="70"/>
    </row>
    <row r="366" spans="2:7" s="69" customFormat="1" x14ac:dyDescent="0.2">
      <c r="B366" s="70"/>
      <c r="C366" s="70"/>
      <c r="D366" s="70"/>
      <c r="E366" s="70"/>
      <c r="F366" s="70"/>
      <c r="G366" s="70"/>
    </row>
    <row r="367" spans="2:7" s="69" customFormat="1" x14ac:dyDescent="0.2">
      <c r="B367" s="70"/>
      <c r="C367" s="70"/>
      <c r="D367" s="70"/>
      <c r="E367" s="70"/>
      <c r="F367" s="70"/>
      <c r="G367" s="70"/>
    </row>
    <row r="368" spans="2:7" s="69" customFormat="1" x14ac:dyDescent="0.2">
      <c r="B368" s="70"/>
      <c r="C368" s="70"/>
      <c r="D368" s="70"/>
      <c r="E368" s="70"/>
      <c r="F368" s="70"/>
      <c r="G368" s="70"/>
    </row>
    <row r="369" spans="2:7" s="69" customFormat="1" x14ac:dyDescent="0.2">
      <c r="B369" s="70"/>
      <c r="C369" s="70"/>
      <c r="D369" s="70"/>
      <c r="E369" s="70"/>
      <c r="F369" s="70"/>
      <c r="G369" s="70"/>
    </row>
    <row r="370" spans="2:7" s="69" customFormat="1" x14ac:dyDescent="0.2">
      <c r="B370" s="70"/>
      <c r="C370" s="70"/>
      <c r="D370" s="70"/>
      <c r="E370" s="70"/>
      <c r="F370" s="70"/>
      <c r="G370" s="70"/>
    </row>
    <row r="371" spans="2:7" s="69" customFormat="1" x14ac:dyDescent="0.2">
      <c r="B371" s="70"/>
      <c r="C371" s="70"/>
      <c r="D371" s="70"/>
      <c r="E371" s="70"/>
      <c r="F371" s="70"/>
      <c r="G371" s="70"/>
    </row>
    <row r="372" spans="2:7" s="69" customFormat="1" x14ac:dyDescent="0.2">
      <c r="B372" s="70"/>
      <c r="C372" s="70"/>
      <c r="D372" s="70"/>
      <c r="E372" s="70"/>
      <c r="F372" s="70"/>
      <c r="G372" s="70"/>
    </row>
    <row r="373" spans="2:7" s="69" customFormat="1" x14ac:dyDescent="0.2">
      <c r="B373" s="70"/>
      <c r="C373" s="70"/>
      <c r="D373" s="70"/>
      <c r="E373" s="70"/>
      <c r="F373" s="70"/>
      <c r="G373" s="70"/>
    </row>
    <row r="374" spans="2:7" s="69" customFormat="1" x14ac:dyDescent="0.2">
      <c r="B374" s="70"/>
      <c r="C374" s="70"/>
      <c r="D374" s="70"/>
      <c r="E374" s="70"/>
      <c r="F374" s="70"/>
      <c r="G374" s="70"/>
    </row>
    <row r="375" spans="2:7" s="69" customFormat="1" x14ac:dyDescent="0.2">
      <c r="B375" s="70"/>
      <c r="C375" s="70"/>
      <c r="D375" s="70"/>
      <c r="E375" s="70"/>
      <c r="F375" s="70"/>
      <c r="G375" s="70"/>
    </row>
    <row r="376" spans="2:7" s="69" customFormat="1" x14ac:dyDescent="0.2">
      <c r="B376" s="70"/>
      <c r="C376" s="70"/>
      <c r="D376" s="70"/>
      <c r="E376" s="70"/>
      <c r="F376" s="70"/>
      <c r="G376" s="70"/>
    </row>
    <row r="377" spans="2:7" s="69" customFormat="1" x14ac:dyDescent="0.2">
      <c r="B377" s="70"/>
      <c r="C377" s="70"/>
      <c r="D377" s="70"/>
      <c r="E377" s="70"/>
      <c r="F377" s="70"/>
      <c r="G377" s="70"/>
    </row>
    <row r="378" spans="2:7" s="69" customFormat="1" x14ac:dyDescent="0.2">
      <c r="B378" s="70"/>
      <c r="C378" s="70"/>
      <c r="D378" s="70"/>
      <c r="E378" s="70"/>
      <c r="F378" s="70"/>
      <c r="G378" s="70"/>
    </row>
    <row r="379" spans="2:7" s="69" customFormat="1" x14ac:dyDescent="0.2">
      <c r="B379" s="70"/>
      <c r="C379" s="70"/>
      <c r="D379" s="70"/>
      <c r="E379" s="70"/>
      <c r="F379" s="70"/>
      <c r="G379" s="70"/>
    </row>
    <row r="380" spans="2:7" s="69" customFormat="1" x14ac:dyDescent="0.2">
      <c r="B380" s="70"/>
      <c r="C380" s="70"/>
      <c r="D380" s="70"/>
      <c r="E380" s="70"/>
      <c r="F380" s="70"/>
      <c r="G380" s="70"/>
    </row>
    <row r="381" spans="2:7" s="69" customFormat="1" x14ac:dyDescent="0.2">
      <c r="B381" s="70"/>
      <c r="C381" s="70"/>
      <c r="D381" s="70"/>
      <c r="E381" s="70"/>
      <c r="F381" s="70"/>
      <c r="G381" s="70"/>
    </row>
    <row r="382" spans="2:7" s="69" customFormat="1" x14ac:dyDescent="0.2">
      <c r="B382" s="70"/>
      <c r="C382" s="70"/>
      <c r="D382" s="70"/>
      <c r="E382" s="70"/>
      <c r="F382" s="70"/>
      <c r="G382" s="70"/>
    </row>
    <row r="383" spans="2:7" s="69" customFormat="1" x14ac:dyDescent="0.2">
      <c r="B383" s="70"/>
      <c r="C383" s="70"/>
      <c r="D383" s="70"/>
      <c r="E383" s="70"/>
      <c r="F383" s="70"/>
      <c r="G383" s="70"/>
    </row>
    <row r="384" spans="2:7" s="69" customFormat="1" x14ac:dyDescent="0.2">
      <c r="B384" s="70"/>
      <c r="C384" s="70"/>
      <c r="D384" s="70"/>
      <c r="E384" s="70"/>
      <c r="F384" s="70"/>
      <c r="G384" s="70"/>
    </row>
    <row r="385" spans="2:7" s="69" customFormat="1" x14ac:dyDescent="0.2">
      <c r="B385" s="70"/>
      <c r="C385" s="70"/>
      <c r="D385" s="70"/>
      <c r="E385" s="70"/>
      <c r="F385" s="70"/>
      <c r="G385" s="70"/>
    </row>
    <row r="386" spans="2:7" s="69" customFormat="1" x14ac:dyDescent="0.2">
      <c r="B386" s="70"/>
      <c r="C386" s="70"/>
      <c r="D386" s="70"/>
      <c r="E386" s="70"/>
      <c r="F386" s="70"/>
      <c r="G386" s="70"/>
    </row>
    <row r="387" spans="2:7" s="69" customFormat="1" x14ac:dyDescent="0.2">
      <c r="B387" s="70"/>
      <c r="C387" s="70"/>
      <c r="D387" s="70"/>
      <c r="E387" s="70"/>
      <c r="F387" s="70"/>
      <c r="G387" s="70"/>
    </row>
    <row r="388" spans="2:7" s="69" customFormat="1" x14ac:dyDescent="0.2">
      <c r="B388" s="70"/>
      <c r="C388" s="70"/>
      <c r="D388" s="70"/>
      <c r="E388" s="70"/>
      <c r="F388" s="70"/>
      <c r="G388" s="70"/>
    </row>
    <row r="389" spans="2:7" s="69" customFormat="1" x14ac:dyDescent="0.2">
      <c r="B389" s="70"/>
      <c r="C389" s="70"/>
      <c r="D389" s="70"/>
      <c r="E389" s="70"/>
      <c r="F389" s="70"/>
      <c r="G389" s="70"/>
    </row>
    <row r="390" spans="2:7" s="69" customFormat="1" x14ac:dyDescent="0.2">
      <c r="B390" s="70"/>
      <c r="C390" s="70"/>
      <c r="D390" s="70"/>
      <c r="E390" s="70"/>
      <c r="F390" s="70"/>
      <c r="G390" s="70"/>
    </row>
    <row r="391" spans="2:7" s="69" customFormat="1" x14ac:dyDescent="0.2">
      <c r="B391" s="70"/>
      <c r="C391" s="70"/>
      <c r="D391" s="70"/>
      <c r="E391" s="70"/>
      <c r="F391" s="70"/>
      <c r="G391" s="70"/>
    </row>
    <row r="392" spans="2:7" s="69" customFormat="1" x14ac:dyDescent="0.2">
      <c r="B392" s="70"/>
      <c r="C392" s="70"/>
      <c r="D392" s="70"/>
      <c r="E392" s="70"/>
      <c r="F392" s="70"/>
      <c r="G392" s="70"/>
    </row>
    <row r="393" spans="2:7" s="69" customFormat="1" x14ac:dyDescent="0.2">
      <c r="B393" s="70"/>
      <c r="C393" s="70"/>
      <c r="D393" s="70"/>
      <c r="E393" s="70"/>
      <c r="F393" s="70"/>
      <c r="G393" s="70"/>
    </row>
    <row r="394" spans="2:7" s="69" customFormat="1" x14ac:dyDescent="0.2">
      <c r="B394" s="70"/>
      <c r="C394" s="70"/>
      <c r="D394" s="70"/>
      <c r="E394" s="70"/>
      <c r="F394" s="70"/>
      <c r="G394" s="70"/>
    </row>
    <row r="395" spans="2:7" s="69" customFormat="1" x14ac:dyDescent="0.2">
      <c r="B395" s="70"/>
      <c r="C395" s="70"/>
      <c r="D395" s="70"/>
      <c r="E395" s="70"/>
      <c r="F395" s="70"/>
      <c r="G395" s="70"/>
    </row>
    <row r="396" spans="2:7" s="69" customFormat="1" x14ac:dyDescent="0.2">
      <c r="B396" s="70"/>
      <c r="C396" s="70"/>
      <c r="D396" s="70"/>
      <c r="E396" s="70"/>
      <c r="F396" s="70"/>
      <c r="G396" s="70"/>
    </row>
    <row r="397" spans="2:7" s="69" customFormat="1" x14ac:dyDescent="0.2">
      <c r="B397" s="70"/>
      <c r="C397" s="70"/>
      <c r="D397" s="70"/>
      <c r="E397" s="70"/>
      <c r="F397" s="70"/>
      <c r="G397" s="70"/>
    </row>
    <row r="398" spans="2:7" s="69" customFormat="1" x14ac:dyDescent="0.2">
      <c r="B398" s="70"/>
      <c r="C398" s="70"/>
      <c r="D398" s="70"/>
      <c r="E398" s="70"/>
      <c r="F398" s="70"/>
      <c r="G398" s="70"/>
    </row>
    <row r="399" spans="2:7" s="69" customFormat="1" x14ac:dyDescent="0.2">
      <c r="B399" s="70"/>
      <c r="C399" s="70"/>
      <c r="D399" s="70"/>
      <c r="E399" s="70"/>
      <c r="F399" s="70"/>
      <c r="G399" s="70"/>
    </row>
    <row r="400" spans="2:7" s="69" customFormat="1" x14ac:dyDescent="0.2">
      <c r="B400" s="70"/>
      <c r="C400" s="70"/>
      <c r="D400" s="70"/>
      <c r="E400" s="70"/>
      <c r="F400" s="70"/>
      <c r="G400" s="70"/>
    </row>
    <row r="401" spans="2:7" s="69" customFormat="1" x14ac:dyDescent="0.2">
      <c r="B401" s="70"/>
      <c r="C401" s="70"/>
      <c r="D401" s="70"/>
      <c r="E401" s="70"/>
      <c r="F401" s="70"/>
      <c r="G401" s="70"/>
    </row>
    <row r="402" spans="2:7" s="69" customFormat="1" x14ac:dyDescent="0.2">
      <c r="B402" s="70"/>
      <c r="C402" s="70"/>
      <c r="D402" s="70"/>
      <c r="E402" s="70"/>
      <c r="F402" s="70"/>
      <c r="G402" s="70"/>
    </row>
    <row r="403" spans="2:7" s="69" customFormat="1" x14ac:dyDescent="0.2">
      <c r="B403" s="70"/>
      <c r="C403" s="70"/>
      <c r="D403" s="70"/>
      <c r="E403" s="70"/>
      <c r="F403" s="70"/>
      <c r="G403" s="70"/>
    </row>
    <row r="404" spans="2:7" s="69" customFormat="1" x14ac:dyDescent="0.2">
      <c r="B404" s="70"/>
      <c r="C404" s="70"/>
      <c r="D404" s="70"/>
      <c r="E404" s="70"/>
      <c r="F404" s="70"/>
      <c r="G404" s="70"/>
    </row>
    <row r="405" spans="2:7" s="69" customFormat="1" x14ac:dyDescent="0.2">
      <c r="B405" s="70"/>
      <c r="C405" s="70"/>
      <c r="D405" s="70"/>
      <c r="E405" s="70"/>
      <c r="F405" s="70"/>
      <c r="G405" s="70"/>
    </row>
    <row r="406" spans="2:7" s="69" customFormat="1" x14ac:dyDescent="0.2">
      <c r="B406" s="70"/>
      <c r="C406" s="70"/>
      <c r="D406" s="70"/>
      <c r="E406" s="70"/>
      <c r="F406" s="70"/>
      <c r="G406" s="70"/>
    </row>
    <row r="407" spans="2:7" s="69" customFormat="1" x14ac:dyDescent="0.2">
      <c r="B407" s="70"/>
      <c r="C407" s="70"/>
      <c r="D407" s="70"/>
      <c r="E407" s="70"/>
      <c r="F407" s="70"/>
      <c r="G407" s="70"/>
    </row>
    <row r="408" spans="2:7" s="69" customFormat="1" x14ac:dyDescent="0.2">
      <c r="B408" s="70"/>
      <c r="C408" s="70"/>
      <c r="D408" s="70"/>
      <c r="E408" s="70"/>
      <c r="F408" s="70"/>
      <c r="G408" s="70"/>
    </row>
    <row r="409" spans="2:7" s="69" customFormat="1" x14ac:dyDescent="0.2">
      <c r="B409" s="70"/>
      <c r="C409" s="70"/>
      <c r="D409" s="70"/>
      <c r="E409" s="70"/>
      <c r="F409" s="70"/>
      <c r="G409" s="70"/>
    </row>
    <row r="410" spans="2:7" s="69" customFormat="1" x14ac:dyDescent="0.2">
      <c r="B410" s="70"/>
      <c r="C410" s="70"/>
      <c r="D410" s="70"/>
      <c r="E410" s="70"/>
      <c r="F410" s="70"/>
      <c r="G410" s="70"/>
    </row>
    <row r="411" spans="2:7" s="69" customFormat="1" x14ac:dyDescent="0.2">
      <c r="B411" s="70"/>
      <c r="C411" s="70"/>
      <c r="D411" s="70"/>
      <c r="E411" s="70"/>
      <c r="F411" s="70"/>
      <c r="G411" s="70"/>
    </row>
    <row r="412" spans="2:7" s="69" customFormat="1" x14ac:dyDescent="0.2">
      <c r="B412" s="70"/>
      <c r="C412" s="70"/>
      <c r="D412" s="70"/>
      <c r="E412" s="70"/>
      <c r="F412" s="70"/>
      <c r="G412" s="70"/>
    </row>
    <row r="413" spans="2:7" s="69" customFormat="1" x14ac:dyDescent="0.2">
      <c r="B413" s="70"/>
      <c r="C413" s="70"/>
      <c r="D413" s="70"/>
      <c r="E413" s="70"/>
      <c r="F413" s="70"/>
      <c r="G413" s="70"/>
    </row>
    <row r="414" spans="2:7" s="69" customFormat="1" x14ac:dyDescent="0.2">
      <c r="B414" s="70"/>
      <c r="C414" s="70"/>
      <c r="D414" s="70"/>
      <c r="E414" s="70"/>
      <c r="F414" s="70"/>
      <c r="G414" s="70"/>
    </row>
    <row r="415" spans="2:7" s="69" customFormat="1" x14ac:dyDescent="0.2">
      <c r="B415" s="70"/>
      <c r="C415" s="70"/>
      <c r="D415" s="70"/>
      <c r="E415" s="70"/>
      <c r="F415" s="70"/>
      <c r="G415" s="70"/>
    </row>
    <row r="416" spans="2:7" s="69" customFormat="1" x14ac:dyDescent="0.2">
      <c r="B416" s="70"/>
      <c r="C416" s="70"/>
      <c r="D416" s="70"/>
      <c r="E416" s="70"/>
      <c r="F416" s="70"/>
      <c r="G416" s="70"/>
    </row>
    <row r="417" spans="2:7" s="69" customFormat="1" x14ac:dyDescent="0.2">
      <c r="B417" s="70"/>
      <c r="C417" s="70"/>
      <c r="D417" s="70"/>
      <c r="E417" s="70"/>
      <c r="F417" s="70"/>
      <c r="G417" s="70"/>
    </row>
    <row r="418" spans="2:7" s="69" customFormat="1" x14ac:dyDescent="0.2">
      <c r="B418" s="70"/>
      <c r="C418" s="70"/>
      <c r="D418" s="70"/>
      <c r="E418" s="70"/>
      <c r="F418" s="70"/>
      <c r="G418" s="70"/>
    </row>
    <row r="419" spans="2:7" s="69" customFormat="1" x14ac:dyDescent="0.2">
      <c r="B419" s="70"/>
      <c r="C419" s="70"/>
      <c r="D419" s="70"/>
      <c r="E419" s="70"/>
      <c r="F419" s="70"/>
      <c r="G419" s="70"/>
    </row>
    <row r="420" spans="2:7" s="69" customFormat="1" x14ac:dyDescent="0.2">
      <c r="B420" s="70"/>
      <c r="C420" s="70"/>
      <c r="D420" s="70"/>
      <c r="E420" s="70"/>
      <c r="F420" s="70"/>
      <c r="G420" s="70"/>
    </row>
    <row r="421" spans="2:7" s="69" customFormat="1" x14ac:dyDescent="0.2">
      <c r="B421" s="70"/>
      <c r="C421" s="70"/>
      <c r="D421" s="70"/>
      <c r="E421" s="70"/>
      <c r="F421" s="70"/>
      <c r="G421" s="70"/>
    </row>
    <row r="422" spans="2:7" s="69" customFormat="1" x14ac:dyDescent="0.2">
      <c r="B422" s="70"/>
      <c r="C422" s="70"/>
      <c r="D422" s="70"/>
      <c r="E422" s="70"/>
      <c r="F422" s="70"/>
      <c r="G422" s="70"/>
    </row>
    <row r="423" spans="2:7" s="69" customFormat="1" x14ac:dyDescent="0.2">
      <c r="B423" s="70"/>
      <c r="C423" s="70"/>
      <c r="D423" s="70"/>
      <c r="E423" s="70"/>
      <c r="F423" s="70"/>
      <c r="G423" s="70"/>
    </row>
    <row r="424" spans="2:7" s="69" customFormat="1" x14ac:dyDescent="0.2">
      <c r="B424" s="70"/>
      <c r="C424" s="70"/>
      <c r="D424" s="70"/>
      <c r="E424" s="70"/>
      <c r="F424" s="70"/>
      <c r="G424" s="70"/>
    </row>
    <row r="425" spans="2:7" s="69" customFormat="1" x14ac:dyDescent="0.2">
      <c r="B425" s="70"/>
      <c r="C425" s="70"/>
      <c r="D425" s="70"/>
      <c r="E425" s="70"/>
      <c r="F425" s="70"/>
      <c r="G425" s="70"/>
    </row>
    <row r="426" spans="2:7" s="69" customFormat="1" x14ac:dyDescent="0.2">
      <c r="B426" s="70"/>
      <c r="C426" s="70"/>
      <c r="D426" s="70"/>
      <c r="E426" s="70"/>
      <c r="F426" s="70"/>
      <c r="G426" s="70"/>
    </row>
    <row r="427" spans="2:7" s="69" customFormat="1" x14ac:dyDescent="0.2">
      <c r="B427" s="70"/>
      <c r="C427" s="70"/>
      <c r="D427" s="70"/>
      <c r="E427" s="70"/>
      <c r="F427" s="70"/>
      <c r="G427" s="70"/>
    </row>
    <row r="428" spans="2:7" s="69" customFormat="1" x14ac:dyDescent="0.2">
      <c r="B428" s="70"/>
      <c r="C428" s="70"/>
      <c r="D428" s="70"/>
      <c r="E428" s="70"/>
      <c r="F428" s="70"/>
      <c r="G428" s="70"/>
    </row>
    <row r="429" spans="2:7" s="69" customFormat="1" x14ac:dyDescent="0.2">
      <c r="B429" s="70"/>
      <c r="C429" s="70"/>
      <c r="D429" s="70"/>
      <c r="E429" s="70"/>
      <c r="F429" s="70"/>
      <c r="G429" s="70"/>
    </row>
    <row r="430" spans="2:7" s="69" customFormat="1" x14ac:dyDescent="0.2">
      <c r="B430" s="70"/>
      <c r="C430" s="70"/>
      <c r="D430" s="70"/>
      <c r="E430" s="70"/>
      <c r="F430" s="70"/>
      <c r="G430" s="70"/>
    </row>
    <row r="431" spans="2:7" s="69" customFormat="1" x14ac:dyDescent="0.2">
      <c r="B431" s="70"/>
      <c r="C431" s="70"/>
      <c r="D431" s="70"/>
      <c r="E431" s="70"/>
      <c r="F431" s="70"/>
      <c r="G431" s="70"/>
    </row>
    <row r="432" spans="2:7" s="69" customFormat="1" x14ac:dyDescent="0.2">
      <c r="B432" s="70"/>
      <c r="C432" s="70"/>
      <c r="D432" s="70"/>
      <c r="E432" s="70"/>
      <c r="F432" s="70"/>
      <c r="G432" s="70"/>
    </row>
    <row r="433" spans="2:7" s="69" customFormat="1" x14ac:dyDescent="0.2">
      <c r="B433" s="70"/>
      <c r="C433" s="70"/>
      <c r="D433" s="70"/>
      <c r="E433" s="70"/>
      <c r="F433" s="70"/>
      <c r="G433" s="70"/>
    </row>
    <row r="434" spans="2:7" s="69" customFormat="1" x14ac:dyDescent="0.2">
      <c r="B434" s="70"/>
      <c r="C434" s="70"/>
      <c r="D434" s="70"/>
      <c r="E434" s="70"/>
      <c r="F434" s="70"/>
      <c r="G434" s="70"/>
    </row>
    <row r="435" spans="2:7" s="69" customFormat="1" x14ac:dyDescent="0.2">
      <c r="B435" s="70"/>
      <c r="C435" s="70"/>
      <c r="D435" s="70"/>
      <c r="E435" s="70"/>
      <c r="F435" s="70"/>
      <c r="G435" s="70"/>
    </row>
    <row r="436" spans="2:7" s="69" customFormat="1" x14ac:dyDescent="0.2">
      <c r="B436" s="70"/>
      <c r="C436" s="70"/>
      <c r="D436" s="70"/>
      <c r="E436" s="70"/>
      <c r="F436" s="70"/>
      <c r="G436" s="70"/>
    </row>
    <row r="437" spans="2:7" s="69" customFormat="1" x14ac:dyDescent="0.2">
      <c r="B437" s="70"/>
      <c r="C437" s="70"/>
      <c r="D437" s="70"/>
      <c r="E437" s="70"/>
      <c r="F437" s="70"/>
      <c r="G437" s="70"/>
    </row>
    <row r="438" spans="2:7" s="69" customFormat="1" x14ac:dyDescent="0.2">
      <c r="B438" s="70"/>
      <c r="C438" s="70"/>
      <c r="D438" s="70"/>
      <c r="E438" s="70"/>
      <c r="F438" s="70"/>
      <c r="G438" s="70"/>
    </row>
    <row r="439" spans="2:7" s="69" customFormat="1" x14ac:dyDescent="0.2">
      <c r="B439" s="70"/>
      <c r="C439" s="70"/>
      <c r="D439" s="70"/>
      <c r="E439" s="70"/>
      <c r="F439" s="70"/>
      <c r="G439" s="70"/>
    </row>
    <row r="440" spans="2:7" s="69" customFormat="1" x14ac:dyDescent="0.2">
      <c r="B440" s="70"/>
      <c r="C440" s="70"/>
      <c r="D440" s="70"/>
      <c r="E440" s="70"/>
      <c r="F440" s="70"/>
      <c r="G440" s="70"/>
    </row>
    <row r="441" spans="2:7" s="69" customFormat="1" x14ac:dyDescent="0.2">
      <c r="B441" s="70"/>
      <c r="C441" s="70"/>
      <c r="D441" s="70"/>
      <c r="E441" s="70"/>
      <c r="F441" s="70"/>
      <c r="G441" s="70"/>
    </row>
    <row r="442" spans="2:7" s="69" customFormat="1" x14ac:dyDescent="0.2">
      <c r="B442" s="70"/>
      <c r="C442" s="70"/>
      <c r="D442" s="70"/>
      <c r="E442" s="70"/>
      <c r="F442" s="70"/>
      <c r="G442" s="70"/>
    </row>
    <row r="443" spans="2:7" s="69" customFormat="1" x14ac:dyDescent="0.2">
      <c r="B443" s="70"/>
      <c r="C443" s="70"/>
      <c r="D443" s="70"/>
      <c r="E443" s="70"/>
      <c r="F443" s="70"/>
      <c r="G443" s="70"/>
    </row>
    <row r="444" spans="2:7" s="69" customFormat="1" x14ac:dyDescent="0.2">
      <c r="B444" s="70"/>
      <c r="C444" s="70"/>
      <c r="D444" s="70"/>
      <c r="E444" s="70"/>
      <c r="F444" s="70"/>
      <c r="G444" s="70"/>
    </row>
    <row r="445" spans="2:7" s="69" customFormat="1" x14ac:dyDescent="0.2">
      <c r="B445" s="70"/>
      <c r="C445" s="70"/>
      <c r="D445" s="70"/>
      <c r="E445" s="70"/>
      <c r="F445" s="70"/>
      <c r="G445" s="70"/>
    </row>
    <row r="446" spans="2:7" s="69" customFormat="1" x14ac:dyDescent="0.2">
      <c r="B446" s="70"/>
      <c r="C446" s="70"/>
      <c r="D446" s="70"/>
      <c r="E446" s="70"/>
      <c r="F446" s="70"/>
      <c r="G446" s="70"/>
    </row>
    <row r="447" spans="2:7" s="69" customFormat="1" x14ac:dyDescent="0.2">
      <c r="B447" s="70"/>
      <c r="C447" s="70"/>
      <c r="D447" s="70"/>
      <c r="E447" s="70"/>
      <c r="F447" s="70"/>
      <c r="G447" s="70"/>
    </row>
    <row r="448" spans="2:7" s="69" customFormat="1" x14ac:dyDescent="0.2">
      <c r="B448" s="70"/>
      <c r="C448" s="70"/>
      <c r="D448" s="70"/>
      <c r="E448" s="70"/>
      <c r="F448" s="70"/>
      <c r="G448" s="70"/>
    </row>
    <row r="449" spans="2:7" s="69" customFormat="1" x14ac:dyDescent="0.2">
      <c r="B449" s="70"/>
      <c r="C449" s="70"/>
      <c r="D449" s="70"/>
      <c r="E449" s="70"/>
      <c r="F449" s="70"/>
      <c r="G449" s="70"/>
    </row>
    <row r="450" spans="2:7" s="69" customFormat="1" x14ac:dyDescent="0.2">
      <c r="B450" s="70"/>
      <c r="C450" s="70"/>
      <c r="D450" s="70"/>
      <c r="E450" s="70"/>
      <c r="F450" s="70"/>
      <c r="G450" s="70"/>
    </row>
    <row r="451" spans="2:7" s="69" customFormat="1" x14ac:dyDescent="0.2">
      <c r="B451" s="70"/>
      <c r="C451" s="70"/>
      <c r="D451" s="70"/>
      <c r="E451" s="70"/>
      <c r="F451" s="70"/>
      <c r="G451" s="70"/>
    </row>
    <row r="452" spans="2:7" s="69" customFormat="1" x14ac:dyDescent="0.2">
      <c r="B452" s="70"/>
      <c r="C452" s="70"/>
      <c r="D452" s="70"/>
      <c r="E452" s="70"/>
      <c r="F452" s="70"/>
      <c r="G452" s="70"/>
    </row>
    <row r="453" spans="2:7" s="69" customFormat="1" x14ac:dyDescent="0.2">
      <c r="B453" s="70"/>
      <c r="C453" s="70"/>
      <c r="D453" s="70"/>
      <c r="E453" s="70"/>
      <c r="F453" s="70"/>
      <c r="G453" s="70"/>
    </row>
    <row r="454" spans="2:7" s="69" customFormat="1" x14ac:dyDescent="0.2">
      <c r="B454" s="70"/>
      <c r="C454" s="70"/>
      <c r="D454" s="70"/>
      <c r="E454" s="70"/>
      <c r="F454" s="70"/>
      <c r="G454" s="70"/>
    </row>
    <row r="455" spans="2:7" s="69" customFormat="1" x14ac:dyDescent="0.2">
      <c r="B455" s="70"/>
      <c r="C455" s="70"/>
      <c r="D455" s="70"/>
      <c r="E455" s="70"/>
      <c r="F455" s="70"/>
      <c r="G455" s="70"/>
    </row>
    <row r="456" spans="2:7" s="69" customFormat="1" x14ac:dyDescent="0.2">
      <c r="B456" s="70"/>
      <c r="C456" s="70"/>
      <c r="D456" s="70"/>
      <c r="E456" s="70"/>
      <c r="F456" s="70"/>
      <c r="G456" s="70"/>
    </row>
    <row r="457" spans="2:7" s="69" customFormat="1" x14ac:dyDescent="0.2">
      <c r="B457" s="70"/>
      <c r="C457" s="70"/>
      <c r="D457" s="70"/>
      <c r="E457" s="70"/>
      <c r="F457" s="70"/>
      <c r="G457" s="70"/>
    </row>
    <row r="458" spans="2:7" s="69" customFormat="1" x14ac:dyDescent="0.2">
      <c r="B458" s="70"/>
      <c r="C458" s="70"/>
      <c r="D458" s="70"/>
      <c r="E458" s="70"/>
      <c r="F458" s="70"/>
      <c r="G458" s="70"/>
    </row>
    <row r="459" spans="2:7" s="69" customFormat="1" x14ac:dyDescent="0.2">
      <c r="B459" s="70"/>
      <c r="C459" s="70"/>
      <c r="D459" s="70"/>
      <c r="E459" s="70"/>
      <c r="F459" s="70"/>
      <c r="G459" s="70"/>
    </row>
    <row r="460" spans="2:7" s="69" customFormat="1" x14ac:dyDescent="0.2">
      <c r="B460" s="70"/>
      <c r="C460" s="70"/>
      <c r="D460" s="70"/>
      <c r="E460" s="70"/>
      <c r="F460" s="70"/>
      <c r="G460" s="70"/>
    </row>
    <row r="461" spans="2:7" s="69" customFormat="1" x14ac:dyDescent="0.2">
      <c r="B461" s="70"/>
      <c r="C461" s="70"/>
      <c r="D461" s="70"/>
      <c r="E461" s="70"/>
      <c r="F461" s="70"/>
      <c r="G461" s="70"/>
    </row>
    <row r="462" spans="2:7" s="69" customFormat="1" x14ac:dyDescent="0.2">
      <c r="B462" s="70"/>
      <c r="C462" s="70"/>
      <c r="D462" s="70"/>
      <c r="E462" s="70"/>
      <c r="F462" s="70"/>
      <c r="G462" s="70"/>
    </row>
    <row r="463" spans="2:7" s="69" customFormat="1" x14ac:dyDescent="0.2">
      <c r="B463" s="70"/>
      <c r="C463" s="70"/>
      <c r="D463" s="70"/>
      <c r="E463" s="70"/>
      <c r="F463" s="70"/>
      <c r="G463" s="70"/>
    </row>
    <row r="464" spans="2:7" s="69" customFormat="1" x14ac:dyDescent="0.2">
      <c r="B464" s="70"/>
      <c r="C464" s="70"/>
      <c r="D464" s="70"/>
      <c r="E464" s="70"/>
      <c r="F464" s="70"/>
      <c r="G464" s="70"/>
    </row>
    <row r="465" spans="2:7" s="69" customFormat="1" x14ac:dyDescent="0.2">
      <c r="B465" s="70"/>
      <c r="C465" s="70"/>
      <c r="D465" s="70"/>
      <c r="E465" s="70"/>
      <c r="F465" s="70"/>
      <c r="G465" s="70"/>
    </row>
    <row r="466" spans="2:7" s="69" customFormat="1" x14ac:dyDescent="0.2">
      <c r="B466" s="70"/>
      <c r="C466" s="70"/>
      <c r="D466" s="70"/>
      <c r="E466" s="70"/>
      <c r="F466" s="70"/>
      <c r="G466" s="70"/>
    </row>
    <row r="467" spans="2:7" s="69" customFormat="1" x14ac:dyDescent="0.2">
      <c r="B467" s="70"/>
      <c r="C467" s="70"/>
      <c r="D467" s="70"/>
      <c r="E467" s="70"/>
      <c r="F467" s="70"/>
      <c r="G467" s="70"/>
    </row>
    <row r="468" spans="2:7" s="69" customFormat="1" x14ac:dyDescent="0.2">
      <c r="B468" s="70"/>
      <c r="C468" s="70"/>
      <c r="D468" s="70"/>
      <c r="E468" s="70"/>
      <c r="F468" s="70"/>
      <c r="G468" s="70"/>
    </row>
    <row r="469" spans="2:7" s="69" customFormat="1" x14ac:dyDescent="0.2">
      <c r="B469" s="70"/>
      <c r="C469" s="70"/>
      <c r="D469" s="70"/>
      <c r="E469" s="70"/>
      <c r="F469" s="70"/>
      <c r="G469" s="70"/>
    </row>
    <row r="470" spans="2:7" s="69" customFormat="1" x14ac:dyDescent="0.2">
      <c r="B470" s="70"/>
      <c r="C470" s="70"/>
      <c r="D470" s="70"/>
      <c r="E470" s="70"/>
      <c r="F470" s="70"/>
      <c r="G470" s="70"/>
    </row>
    <row r="471" spans="2:7" s="69" customFormat="1" x14ac:dyDescent="0.2">
      <c r="B471" s="70"/>
      <c r="C471" s="70"/>
      <c r="D471" s="70"/>
      <c r="E471" s="70"/>
      <c r="F471" s="70"/>
      <c r="G471" s="70"/>
    </row>
    <row r="472" spans="2:7" s="69" customFormat="1" x14ac:dyDescent="0.2">
      <c r="B472" s="70"/>
      <c r="C472" s="70"/>
      <c r="D472" s="70"/>
      <c r="E472" s="70"/>
      <c r="F472" s="70"/>
      <c r="G472" s="70"/>
    </row>
    <row r="473" spans="2:7" s="69" customFormat="1" x14ac:dyDescent="0.2">
      <c r="B473" s="70"/>
      <c r="C473" s="70"/>
      <c r="D473" s="70"/>
      <c r="E473" s="70"/>
      <c r="F473" s="70"/>
      <c r="G473" s="70"/>
    </row>
    <row r="474" spans="2:7" s="69" customFormat="1" x14ac:dyDescent="0.2">
      <c r="B474" s="70"/>
      <c r="C474" s="70"/>
      <c r="D474" s="70"/>
      <c r="E474" s="70"/>
      <c r="F474" s="70"/>
      <c r="G474" s="70"/>
    </row>
    <row r="475" spans="2:7" s="69" customFormat="1" x14ac:dyDescent="0.2">
      <c r="B475" s="70"/>
      <c r="C475" s="70"/>
      <c r="D475" s="70"/>
      <c r="E475" s="70"/>
      <c r="F475" s="70"/>
      <c r="G475" s="70"/>
    </row>
    <row r="476" spans="2:7" s="69" customFormat="1" x14ac:dyDescent="0.2">
      <c r="B476" s="70"/>
      <c r="C476" s="70"/>
      <c r="D476" s="70"/>
      <c r="E476" s="70"/>
      <c r="F476" s="70"/>
      <c r="G476" s="70"/>
    </row>
    <row r="477" spans="2:7" s="69" customFormat="1" x14ac:dyDescent="0.2">
      <c r="B477" s="70"/>
      <c r="C477" s="70"/>
      <c r="D477" s="70"/>
      <c r="E477" s="70"/>
      <c r="F477" s="70"/>
      <c r="G477" s="70"/>
    </row>
    <row r="478" spans="2:7" s="69" customFormat="1" x14ac:dyDescent="0.2">
      <c r="B478" s="70"/>
      <c r="C478" s="70"/>
      <c r="D478" s="70"/>
      <c r="E478" s="70"/>
      <c r="F478" s="70"/>
      <c r="G478" s="70"/>
    </row>
    <row r="479" spans="2:7" s="69" customFormat="1" x14ac:dyDescent="0.2">
      <c r="B479" s="70"/>
      <c r="C479" s="70"/>
      <c r="D479" s="70"/>
      <c r="E479" s="70"/>
      <c r="F479" s="70"/>
      <c r="G479" s="70"/>
    </row>
    <row r="480" spans="2:7" s="69" customFormat="1" x14ac:dyDescent="0.2">
      <c r="B480" s="70"/>
      <c r="C480" s="70"/>
      <c r="D480" s="70"/>
      <c r="E480" s="70"/>
      <c r="F480" s="70"/>
      <c r="G480" s="70"/>
    </row>
    <row r="481" spans="2:7" s="69" customFormat="1" x14ac:dyDescent="0.2">
      <c r="B481" s="70"/>
      <c r="C481" s="70"/>
      <c r="D481" s="70"/>
      <c r="E481" s="70"/>
      <c r="F481" s="70"/>
      <c r="G481" s="70"/>
    </row>
    <row r="482" spans="2:7" s="69" customFormat="1" x14ac:dyDescent="0.2">
      <c r="B482" s="70"/>
      <c r="C482" s="70"/>
      <c r="D482" s="70"/>
      <c r="E482" s="70"/>
      <c r="F482" s="70"/>
      <c r="G482" s="70"/>
    </row>
    <row r="483" spans="2:7" s="69" customFormat="1" x14ac:dyDescent="0.2">
      <c r="B483" s="70"/>
      <c r="C483" s="70"/>
      <c r="D483" s="70"/>
      <c r="E483" s="70"/>
      <c r="F483" s="70"/>
      <c r="G483" s="70"/>
    </row>
    <row r="484" spans="2:7" s="69" customFormat="1" x14ac:dyDescent="0.2">
      <c r="B484" s="70"/>
      <c r="C484" s="70"/>
      <c r="D484" s="70"/>
      <c r="E484" s="70"/>
      <c r="F484" s="70"/>
      <c r="G484" s="70"/>
    </row>
    <row r="485" spans="2:7" s="69" customFormat="1" x14ac:dyDescent="0.2">
      <c r="B485" s="70"/>
      <c r="C485" s="70"/>
      <c r="D485" s="70"/>
      <c r="E485" s="70"/>
      <c r="F485" s="70"/>
      <c r="G485" s="70"/>
    </row>
    <row r="486" spans="2:7" s="69" customFormat="1" x14ac:dyDescent="0.2">
      <c r="B486" s="70"/>
      <c r="C486" s="70"/>
      <c r="D486" s="70"/>
      <c r="E486" s="70"/>
      <c r="F486" s="70"/>
      <c r="G486" s="70"/>
    </row>
    <row r="487" spans="2:7" s="69" customFormat="1" x14ac:dyDescent="0.2">
      <c r="B487" s="70"/>
      <c r="C487" s="70"/>
      <c r="D487" s="70"/>
      <c r="E487" s="70"/>
      <c r="F487" s="70"/>
      <c r="G487" s="70"/>
    </row>
    <row r="488" spans="2:7" s="69" customFormat="1" x14ac:dyDescent="0.2">
      <c r="B488" s="70"/>
      <c r="C488" s="70"/>
      <c r="D488" s="70"/>
      <c r="E488" s="70"/>
      <c r="F488" s="70"/>
      <c r="G488" s="70"/>
    </row>
    <row r="489" spans="2:7" s="69" customFormat="1" x14ac:dyDescent="0.2">
      <c r="B489" s="70"/>
      <c r="C489" s="70"/>
      <c r="D489" s="70"/>
      <c r="E489" s="70"/>
      <c r="F489" s="70"/>
      <c r="G489" s="70"/>
    </row>
    <row r="490" spans="2:7" s="69" customFormat="1" x14ac:dyDescent="0.2">
      <c r="B490" s="70"/>
      <c r="C490" s="70"/>
      <c r="D490" s="70"/>
      <c r="E490" s="70"/>
      <c r="F490" s="70"/>
      <c r="G490" s="70"/>
    </row>
    <row r="491" spans="2:7" s="69" customFormat="1" x14ac:dyDescent="0.2">
      <c r="B491" s="70"/>
      <c r="C491" s="70"/>
      <c r="D491" s="70"/>
      <c r="E491" s="70"/>
      <c r="F491" s="70"/>
      <c r="G491" s="70"/>
    </row>
    <row r="492" spans="2:7" s="69" customFormat="1" x14ac:dyDescent="0.2">
      <c r="B492" s="70"/>
      <c r="C492" s="70"/>
      <c r="D492" s="70"/>
      <c r="E492" s="70"/>
      <c r="F492" s="70"/>
      <c r="G492" s="70"/>
    </row>
    <row r="493" spans="2:7" s="69" customFormat="1" x14ac:dyDescent="0.2">
      <c r="B493" s="70"/>
      <c r="C493" s="70"/>
      <c r="D493" s="70"/>
      <c r="E493" s="70"/>
      <c r="F493" s="70"/>
      <c r="G493" s="70"/>
    </row>
    <row r="494" spans="2:7" s="69" customFormat="1" x14ac:dyDescent="0.2">
      <c r="B494" s="70"/>
      <c r="C494" s="70"/>
      <c r="D494" s="70"/>
      <c r="E494" s="70"/>
      <c r="F494" s="70"/>
      <c r="G494" s="70"/>
    </row>
    <row r="495" spans="2:7" s="69" customFormat="1" x14ac:dyDescent="0.2">
      <c r="B495" s="70"/>
      <c r="C495" s="70"/>
      <c r="D495" s="70"/>
      <c r="E495" s="70"/>
      <c r="F495" s="70"/>
      <c r="G495" s="70"/>
    </row>
    <row r="496" spans="2:7" s="69" customFormat="1" x14ac:dyDescent="0.2">
      <c r="B496" s="70"/>
      <c r="C496" s="70"/>
      <c r="D496" s="70"/>
      <c r="E496" s="70"/>
      <c r="F496" s="70"/>
      <c r="G496" s="70"/>
    </row>
    <row r="497" spans="2:7" s="69" customFormat="1" x14ac:dyDescent="0.2">
      <c r="B497" s="70"/>
      <c r="C497" s="70"/>
      <c r="D497" s="70"/>
      <c r="E497" s="70"/>
      <c r="F497" s="70"/>
      <c r="G497" s="70"/>
    </row>
    <row r="498" spans="2:7" s="69" customFormat="1" x14ac:dyDescent="0.2">
      <c r="B498" s="70"/>
      <c r="C498" s="70"/>
      <c r="D498" s="70"/>
      <c r="E498" s="70"/>
      <c r="F498" s="70"/>
      <c r="G498" s="70"/>
    </row>
    <row r="499" spans="2:7" s="69" customFormat="1" x14ac:dyDescent="0.2">
      <c r="B499" s="70"/>
      <c r="C499" s="70"/>
      <c r="D499" s="70"/>
      <c r="E499" s="70"/>
      <c r="F499" s="70"/>
      <c r="G499" s="70"/>
    </row>
    <row r="500" spans="2:7" s="69" customFormat="1" x14ac:dyDescent="0.2">
      <c r="B500" s="70"/>
      <c r="C500" s="70"/>
      <c r="D500" s="70"/>
      <c r="E500" s="70"/>
      <c r="F500" s="70"/>
      <c r="G500" s="70"/>
    </row>
    <row r="501" spans="2:7" s="69" customFormat="1" x14ac:dyDescent="0.2">
      <c r="B501" s="70"/>
      <c r="C501" s="70"/>
      <c r="D501" s="70"/>
      <c r="E501" s="70"/>
      <c r="F501" s="70"/>
      <c r="G501" s="70"/>
    </row>
    <row r="502" spans="2:7" s="69" customFormat="1" x14ac:dyDescent="0.2">
      <c r="B502" s="70"/>
      <c r="C502" s="70"/>
      <c r="D502" s="70"/>
      <c r="E502" s="70"/>
      <c r="F502" s="70"/>
      <c r="G502" s="70"/>
    </row>
    <row r="503" spans="2:7" s="69" customFormat="1" x14ac:dyDescent="0.2">
      <c r="B503" s="70"/>
      <c r="C503" s="70"/>
      <c r="D503" s="70"/>
      <c r="E503" s="70"/>
      <c r="F503" s="70"/>
      <c r="G503" s="70"/>
    </row>
    <row r="504" spans="2:7" s="69" customFormat="1" x14ac:dyDescent="0.2">
      <c r="B504" s="70"/>
      <c r="C504" s="70"/>
      <c r="D504" s="70"/>
      <c r="E504" s="70"/>
      <c r="F504" s="70"/>
      <c r="G504" s="70"/>
    </row>
    <row r="505" spans="2:7" s="69" customFormat="1" x14ac:dyDescent="0.2">
      <c r="B505" s="70"/>
      <c r="C505" s="70"/>
      <c r="D505" s="70"/>
      <c r="E505" s="70"/>
      <c r="F505" s="70"/>
      <c r="G505" s="70"/>
    </row>
    <row r="506" spans="2:7" s="69" customFormat="1" x14ac:dyDescent="0.2">
      <c r="B506" s="70"/>
      <c r="C506" s="70"/>
      <c r="D506" s="70"/>
      <c r="E506" s="70"/>
      <c r="F506" s="70"/>
      <c r="G506" s="70"/>
    </row>
    <row r="507" spans="2:7" s="69" customFormat="1" x14ac:dyDescent="0.2">
      <c r="B507" s="70"/>
      <c r="C507" s="70"/>
      <c r="D507" s="70"/>
      <c r="E507" s="70"/>
      <c r="F507" s="70"/>
      <c r="G507" s="70"/>
    </row>
    <row r="508" spans="2:7" s="69" customFormat="1" x14ac:dyDescent="0.2">
      <c r="B508" s="70"/>
      <c r="C508" s="70"/>
      <c r="D508" s="70"/>
      <c r="E508" s="70"/>
      <c r="F508" s="70"/>
      <c r="G508" s="70"/>
    </row>
    <row r="509" spans="2:7" s="69" customFormat="1" x14ac:dyDescent="0.2">
      <c r="B509" s="70"/>
      <c r="C509" s="70"/>
      <c r="D509" s="70"/>
      <c r="E509" s="70"/>
      <c r="F509" s="70"/>
      <c r="G509" s="70"/>
    </row>
    <row r="510" spans="2:7" s="69" customFormat="1" x14ac:dyDescent="0.2">
      <c r="B510" s="70"/>
      <c r="C510" s="70"/>
      <c r="D510" s="70"/>
      <c r="E510" s="70"/>
      <c r="F510" s="70"/>
      <c r="G510" s="70"/>
    </row>
    <row r="511" spans="2:7" s="69" customFormat="1" x14ac:dyDescent="0.2">
      <c r="B511" s="70"/>
      <c r="C511" s="70"/>
      <c r="D511" s="70"/>
      <c r="E511" s="70"/>
      <c r="F511" s="70"/>
      <c r="G511" s="70"/>
    </row>
    <row r="512" spans="2:7" s="69" customFormat="1" x14ac:dyDescent="0.2">
      <c r="B512" s="70"/>
      <c r="C512" s="70"/>
      <c r="D512" s="70"/>
      <c r="E512" s="70"/>
      <c r="F512" s="70"/>
      <c r="G512" s="70"/>
    </row>
    <row r="513" spans="2:7" s="69" customFormat="1" x14ac:dyDescent="0.2">
      <c r="B513" s="70"/>
      <c r="C513" s="70"/>
      <c r="D513" s="70"/>
      <c r="E513" s="70"/>
      <c r="F513" s="70"/>
      <c r="G513" s="70"/>
    </row>
    <row r="514" spans="2:7" s="69" customFormat="1" x14ac:dyDescent="0.2">
      <c r="B514" s="70"/>
      <c r="C514" s="70"/>
      <c r="D514" s="70"/>
      <c r="E514" s="70"/>
      <c r="F514" s="70"/>
      <c r="G514" s="70"/>
    </row>
    <row r="515" spans="2:7" s="69" customFormat="1" x14ac:dyDescent="0.2">
      <c r="B515" s="70"/>
      <c r="C515" s="70"/>
      <c r="D515" s="70"/>
      <c r="E515" s="70"/>
      <c r="F515" s="70"/>
      <c r="G515" s="70"/>
    </row>
    <row r="516" spans="2:7" s="69" customFormat="1" x14ac:dyDescent="0.2">
      <c r="B516" s="70"/>
      <c r="C516" s="70"/>
      <c r="D516" s="70"/>
      <c r="E516" s="70"/>
      <c r="F516" s="70"/>
      <c r="G516" s="70"/>
    </row>
    <row r="517" spans="2:7" s="69" customFormat="1" x14ac:dyDescent="0.2">
      <c r="B517" s="70"/>
      <c r="C517" s="70"/>
      <c r="D517" s="70"/>
      <c r="E517" s="70"/>
      <c r="F517" s="70"/>
      <c r="G517" s="70"/>
    </row>
    <row r="518" spans="2:7" s="69" customFormat="1" x14ac:dyDescent="0.2">
      <c r="B518" s="70"/>
      <c r="C518" s="70"/>
      <c r="D518" s="70"/>
      <c r="E518" s="70"/>
      <c r="F518" s="70"/>
      <c r="G518" s="70"/>
    </row>
    <row r="519" spans="2:7" s="69" customFormat="1" x14ac:dyDescent="0.2">
      <c r="B519" s="70"/>
      <c r="C519" s="70"/>
      <c r="D519" s="70"/>
      <c r="E519" s="70"/>
      <c r="F519" s="70"/>
      <c r="G519" s="70"/>
    </row>
    <row r="520" spans="2:7" s="69" customFormat="1" x14ac:dyDescent="0.2">
      <c r="B520" s="70"/>
      <c r="C520" s="70"/>
      <c r="D520" s="70"/>
      <c r="E520" s="70"/>
      <c r="F520" s="70"/>
      <c r="G520" s="70"/>
    </row>
    <row r="521" spans="2:7" s="69" customFormat="1" x14ac:dyDescent="0.2">
      <c r="B521" s="70"/>
      <c r="C521" s="70"/>
      <c r="D521" s="70"/>
      <c r="E521" s="70"/>
      <c r="F521" s="70"/>
      <c r="G521" s="70"/>
    </row>
    <row r="522" spans="2:7" s="69" customFormat="1" x14ac:dyDescent="0.2">
      <c r="B522" s="70"/>
      <c r="C522" s="70"/>
      <c r="D522" s="70"/>
      <c r="E522" s="70"/>
      <c r="F522" s="70"/>
      <c r="G522" s="70"/>
    </row>
    <row r="523" spans="2:7" s="69" customFormat="1" x14ac:dyDescent="0.2">
      <c r="B523" s="70"/>
      <c r="C523" s="70"/>
      <c r="D523" s="70"/>
      <c r="E523" s="70"/>
      <c r="F523" s="70"/>
      <c r="G523" s="70"/>
    </row>
    <row r="524" spans="2:7" s="69" customFormat="1" x14ac:dyDescent="0.2">
      <c r="B524" s="70"/>
      <c r="C524" s="70"/>
      <c r="D524" s="70"/>
      <c r="E524" s="70"/>
      <c r="F524" s="70"/>
      <c r="G524" s="70"/>
    </row>
    <row r="525" spans="2:7" s="69" customFormat="1" x14ac:dyDescent="0.2">
      <c r="B525" s="70"/>
      <c r="C525" s="70"/>
      <c r="D525" s="70"/>
      <c r="E525" s="70"/>
      <c r="F525" s="70"/>
      <c r="G525" s="70"/>
    </row>
    <row r="526" spans="2:7" s="69" customFormat="1" x14ac:dyDescent="0.2">
      <c r="B526" s="70"/>
      <c r="C526" s="70"/>
      <c r="D526" s="70"/>
      <c r="E526" s="70"/>
      <c r="F526" s="70"/>
      <c r="G526" s="70"/>
    </row>
    <row r="527" spans="2:7" s="69" customFormat="1" x14ac:dyDescent="0.2">
      <c r="B527" s="70"/>
      <c r="C527" s="70"/>
      <c r="D527" s="70"/>
      <c r="E527" s="70"/>
      <c r="F527" s="70"/>
      <c r="G527" s="70"/>
    </row>
    <row r="528" spans="2:7" s="69" customFormat="1" x14ac:dyDescent="0.2">
      <c r="B528" s="70"/>
      <c r="C528" s="70"/>
      <c r="D528" s="70"/>
      <c r="E528" s="70"/>
      <c r="F528" s="70"/>
      <c r="G528" s="70"/>
    </row>
    <row r="529" spans="2:7" s="69" customFormat="1" x14ac:dyDescent="0.2">
      <c r="B529" s="70"/>
      <c r="C529" s="70"/>
      <c r="D529" s="70"/>
      <c r="E529" s="70"/>
      <c r="F529" s="70"/>
      <c r="G529" s="70"/>
    </row>
    <row r="530" spans="2:7" s="69" customFormat="1" x14ac:dyDescent="0.2">
      <c r="B530" s="70"/>
      <c r="C530" s="70"/>
      <c r="D530" s="70"/>
      <c r="E530" s="70"/>
      <c r="F530" s="70"/>
      <c r="G530" s="70"/>
    </row>
    <row r="531" spans="2:7" s="69" customFormat="1" x14ac:dyDescent="0.2">
      <c r="B531" s="70"/>
      <c r="C531" s="70"/>
      <c r="D531" s="70"/>
      <c r="E531" s="70"/>
      <c r="F531" s="70"/>
      <c r="G531" s="70"/>
    </row>
    <row r="532" spans="2:7" s="69" customFormat="1" x14ac:dyDescent="0.2">
      <c r="B532" s="70"/>
      <c r="C532" s="70"/>
      <c r="D532" s="70"/>
      <c r="E532" s="70"/>
      <c r="F532" s="70"/>
      <c r="G532" s="70"/>
    </row>
    <row r="533" spans="2:7" s="69" customFormat="1" x14ac:dyDescent="0.2">
      <c r="B533" s="70"/>
      <c r="C533" s="70"/>
      <c r="D533" s="70"/>
      <c r="E533" s="70"/>
      <c r="F533" s="70"/>
      <c r="G533" s="70"/>
    </row>
    <row r="534" spans="2:7" s="69" customFormat="1" x14ac:dyDescent="0.2">
      <c r="B534" s="70"/>
      <c r="C534" s="70"/>
      <c r="D534" s="70"/>
      <c r="E534" s="70"/>
      <c r="F534" s="70"/>
      <c r="G534" s="70"/>
    </row>
    <row r="535" spans="2:7" s="69" customFormat="1" x14ac:dyDescent="0.2">
      <c r="B535" s="70"/>
      <c r="C535" s="70"/>
      <c r="D535" s="70"/>
      <c r="E535" s="70"/>
      <c r="F535" s="70"/>
      <c r="G535" s="70"/>
    </row>
    <row r="536" spans="2:7" s="69" customFormat="1" x14ac:dyDescent="0.2">
      <c r="B536" s="70"/>
      <c r="C536" s="70"/>
      <c r="D536" s="70"/>
      <c r="E536" s="70"/>
      <c r="F536" s="70"/>
      <c r="G536" s="70"/>
    </row>
    <row r="537" spans="2:7" s="69" customFormat="1" x14ac:dyDescent="0.2">
      <c r="B537" s="70"/>
      <c r="C537" s="70"/>
      <c r="D537" s="70"/>
      <c r="E537" s="70"/>
      <c r="F537" s="70"/>
      <c r="G537" s="70"/>
    </row>
    <row r="538" spans="2:7" s="69" customFormat="1" x14ac:dyDescent="0.2">
      <c r="B538" s="70"/>
      <c r="C538" s="70"/>
      <c r="D538" s="70"/>
      <c r="E538" s="70"/>
      <c r="F538" s="70"/>
      <c r="G538" s="70"/>
    </row>
    <row r="539" spans="2:7" s="69" customFormat="1" x14ac:dyDescent="0.2">
      <c r="B539" s="70"/>
      <c r="C539" s="70"/>
      <c r="D539" s="70"/>
      <c r="E539" s="70"/>
      <c r="F539" s="70"/>
      <c r="G539" s="70"/>
    </row>
    <row r="540" spans="2:7" s="69" customFormat="1" x14ac:dyDescent="0.2">
      <c r="B540" s="70"/>
      <c r="C540" s="70"/>
      <c r="D540" s="70"/>
      <c r="E540" s="70"/>
      <c r="F540" s="70"/>
      <c r="G540" s="70"/>
    </row>
    <row r="541" spans="2:7" s="69" customFormat="1" x14ac:dyDescent="0.2">
      <c r="B541" s="70"/>
      <c r="C541" s="70"/>
      <c r="D541" s="70"/>
      <c r="E541" s="70"/>
      <c r="F541" s="70"/>
      <c r="G541" s="70"/>
    </row>
    <row r="542" spans="2:7" s="69" customFormat="1" x14ac:dyDescent="0.2">
      <c r="B542" s="70"/>
      <c r="C542" s="70"/>
      <c r="D542" s="70"/>
      <c r="E542" s="70"/>
      <c r="F542" s="70"/>
      <c r="G542" s="70"/>
    </row>
    <row r="543" spans="2:7" s="69" customFormat="1" x14ac:dyDescent="0.2">
      <c r="B543" s="70"/>
      <c r="C543" s="70"/>
      <c r="D543" s="70"/>
      <c r="E543" s="70"/>
      <c r="F543" s="70"/>
      <c r="G543" s="70"/>
    </row>
    <row r="544" spans="2:7" s="69" customFormat="1" x14ac:dyDescent="0.2">
      <c r="B544" s="70"/>
      <c r="C544" s="70"/>
      <c r="D544" s="70"/>
      <c r="E544" s="70"/>
      <c r="F544" s="70"/>
      <c r="G544" s="70"/>
    </row>
    <row r="545" spans="2:7" s="69" customFormat="1" x14ac:dyDescent="0.2">
      <c r="B545" s="70"/>
      <c r="C545" s="70"/>
      <c r="D545" s="70"/>
      <c r="E545" s="70"/>
      <c r="F545" s="70"/>
      <c r="G545" s="70"/>
    </row>
    <row r="546" spans="2:7" s="69" customFormat="1" x14ac:dyDescent="0.2">
      <c r="B546" s="70"/>
      <c r="C546" s="70"/>
      <c r="D546" s="70"/>
      <c r="E546" s="70"/>
      <c r="F546" s="70"/>
      <c r="G546" s="70"/>
    </row>
    <row r="547" spans="2:7" s="69" customFormat="1" x14ac:dyDescent="0.2">
      <c r="B547" s="70"/>
      <c r="C547" s="70"/>
      <c r="D547" s="70"/>
      <c r="E547" s="70"/>
      <c r="F547" s="70"/>
      <c r="G547" s="70"/>
    </row>
    <row r="548" spans="2:7" s="69" customFormat="1" x14ac:dyDescent="0.2">
      <c r="B548" s="70"/>
      <c r="C548" s="70"/>
      <c r="D548" s="70"/>
      <c r="E548" s="70"/>
      <c r="F548" s="70"/>
      <c r="G548" s="70"/>
    </row>
    <row r="549" spans="2:7" s="69" customFormat="1" x14ac:dyDescent="0.2">
      <c r="B549" s="70"/>
      <c r="C549" s="70"/>
      <c r="D549" s="70"/>
      <c r="E549" s="70"/>
      <c r="F549" s="70"/>
      <c r="G549" s="70"/>
    </row>
    <row r="550" spans="2:7" s="69" customFormat="1" x14ac:dyDescent="0.2">
      <c r="B550" s="70"/>
      <c r="C550" s="70"/>
      <c r="D550" s="70"/>
      <c r="E550" s="70"/>
      <c r="F550" s="70"/>
      <c r="G550" s="70"/>
    </row>
    <row r="551" spans="2:7" s="69" customFormat="1" x14ac:dyDescent="0.2">
      <c r="B551" s="70"/>
      <c r="C551" s="70"/>
      <c r="D551" s="70"/>
      <c r="E551" s="70"/>
      <c r="F551" s="70"/>
      <c r="G551" s="70"/>
    </row>
    <row r="552" spans="2:7" s="69" customFormat="1" x14ac:dyDescent="0.2">
      <c r="B552" s="70"/>
      <c r="C552" s="70"/>
      <c r="D552" s="70"/>
      <c r="E552" s="70"/>
      <c r="F552" s="70"/>
      <c r="G552" s="70"/>
    </row>
    <row r="553" spans="2:7" s="69" customFormat="1" x14ac:dyDescent="0.2">
      <c r="B553" s="70"/>
      <c r="C553" s="70"/>
      <c r="D553" s="70"/>
      <c r="E553" s="70"/>
      <c r="F553" s="70"/>
      <c r="G553" s="70"/>
    </row>
    <row r="554" spans="2:7" s="69" customFormat="1" x14ac:dyDescent="0.2">
      <c r="B554" s="70"/>
      <c r="C554" s="70"/>
      <c r="D554" s="70"/>
      <c r="E554" s="70"/>
      <c r="F554" s="70"/>
      <c r="G554" s="70"/>
    </row>
    <row r="555" spans="2:7" s="69" customFormat="1" x14ac:dyDescent="0.2">
      <c r="B555" s="70"/>
      <c r="C555" s="70"/>
      <c r="D555" s="70"/>
      <c r="E555" s="70"/>
      <c r="F555" s="70"/>
      <c r="G555" s="70"/>
    </row>
    <row r="556" spans="2:7" s="69" customFormat="1" x14ac:dyDescent="0.2">
      <c r="B556" s="70"/>
      <c r="C556" s="70"/>
      <c r="D556" s="70"/>
      <c r="E556" s="70"/>
      <c r="F556" s="70"/>
      <c r="G556" s="70"/>
    </row>
    <row r="557" spans="2:7" s="69" customFormat="1" x14ac:dyDescent="0.2">
      <c r="B557" s="70"/>
      <c r="C557" s="70"/>
      <c r="D557" s="70"/>
      <c r="E557" s="70"/>
      <c r="F557" s="70"/>
      <c r="G557" s="70"/>
    </row>
    <row r="558" spans="2:7" s="69" customFormat="1" x14ac:dyDescent="0.2">
      <c r="B558" s="70"/>
      <c r="C558" s="70"/>
      <c r="D558" s="70"/>
      <c r="E558" s="70"/>
      <c r="F558" s="70"/>
      <c r="G558" s="70"/>
    </row>
    <row r="559" spans="2:7" s="69" customFormat="1" x14ac:dyDescent="0.2">
      <c r="B559" s="70"/>
      <c r="C559" s="70"/>
      <c r="D559" s="70"/>
      <c r="E559" s="70"/>
      <c r="F559" s="70"/>
      <c r="G559" s="70"/>
    </row>
    <row r="560" spans="2:7" s="69" customFormat="1" x14ac:dyDescent="0.2">
      <c r="B560" s="70"/>
      <c r="C560" s="70"/>
      <c r="D560" s="70"/>
      <c r="E560" s="70"/>
      <c r="F560" s="70"/>
      <c r="G560" s="70"/>
    </row>
    <row r="561" spans="2:7" s="69" customFormat="1" x14ac:dyDescent="0.2">
      <c r="B561" s="70"/>
      <c r="C561" s="70"/>
      <c r="D561" s="70"/>
      <c r="E561" s="70"/>
      <c r="F561" s="70"/>
      <c r="G561" s="70"/>
    </row>
    <row r="562" spans="2:7" s="69" customFormat="1" x14ac:dyDescent="0.2">
      <c r="B562" s="70"/>
      <c r="C562" s="70"/>
      <c r="D562" s="70"/>
      <c r="E562" s="70"/>
      <c r="F562" s="70"/>
      <c r="G562" s="70"/>
    </row>
    <row r="563" spans="2:7" s="69" customFormat="1" x14ac:dyDescent="0.2">
      <c r="B563" s="70"/>
      <c r="C563" s="70"/>
      <c r="D563" s="70"/>
      <c r="E563" s="70"/>
      <c r="F563" s="70"/>
      <c r="G563" s="70"/>
    </row>
    <row r="564" spans="2:7" s="69" customFormat="1" x14ac:dyDescent="0.2">
      <c r="B564" s="70"/>
      <c r="C564" s="70"/>
      <c r="D564" s="70"/>
      <c r="E564" s="70"/>
      <c r="F564" s="70"/>
      <c r="G564" s="70"/>
    </row>
    <row r="565" spans="2:7" s="69" customFormat="1" x14ac:dyDescent="0.2">
      <c r="B565" s="70"/>
      <c r="C565" s="70"/>
      <c r="D565" s="70"/>
      <c r="E565" s="70"/>
      <c r="F565" s="70"/>
      <c r="G565" s="70"/>
    </row>
    <row r="566" spans="2:7" s="69" customFormat="1" x14ac:dyDescent="0.2">
      <c r="B566" s="70"/>
      <c r="C566" s="70"/>
      <c r="D566" s="70"/>
      <c r="E566" s="70"/>
      <c r="F566" s="70"/>
      <c r="G566" s="70"/>
    </row>
    <row r="567" spans="2:7" s="69" customFormat="1" x14ac:dyDescent="0.2">
      <c r="B567" s="70"/>
      <c r="C567" s="70"/>
      <c r="D567" s="70"/>
      <c r="E567" s="70"/>
      <c r="F567" s="70"/>
      <c r="G567" s="70"/>
    </row>
    <row r="568" spans="2:7" s="69" customFormat="1" x14ac:dyDescent="0.2">
      <c r="B568" s="70"/>
      <c r="C568" s="70"/>
      <c r="D568" s="70"/>
      <c r="E568" s="70"/>
      <c r="F568" s="70"/>
      <c r="G568" s="70"/>
    </row>
    <row r="569" spans="2:7" s="69" customFormat="1" x14ac:dyDescent="0.2">
      <c r="B569" s="70"/>
      <c r="C569" s="70"/>
      <c r="D569" s="70"/>
      <c r="E569" s="70"/>
      <c r="F569" s="70"/>
      <c r="G569" s="70"/>
    </row>
    <row r="570" spans="2:7" s="69" customFormat="1" x14ac:dyDescent="0.2">
      <c r="B570" s="70"/>
      <c r="C570" s="70"/>
      <c r="D570" s="70"/>
      <c r="E570" s="70"/>
      <c r="F570" s="70"/>
      <c r="G570" s="70"/>
    </row>
    <row r="571" spans="2:7" s="69" customFormat="1" x14ac:dyDescent="0.2">
      <c r="B571" s="70"/>
      <c r="C571" s="70"/>
      <c r="D571" s="70"/>
      <c r="E571" s="70"/>
      <c r="F571" s="70"/>
      <c r="G571" s="70"/>
    </row>
    <row r="572" spans="2:7" s="69" customFormat="1" x14ac:dyDescent="0.2">
      <c r="B572" s="70"/>
      <c r="C572" s="70"/>
      <c r="D572" s="70"/>
      <c r="E572" s="70"/>
      <c r="F572" s="70"/>
      <c r="G572" s="70"/>
    </row>
    <row r="573" spans="2:7" s="69" customFormat="1" x14ac:dyDescent="0.2">
      <c r="B573" s="70"/>
      <c r="C573" s="70"/>
      <c r="D573" s="70"/>
      <c r="E573" s="70"/>
      <c r="F573" s="70"/>
      <c r="G573" s="70"/>
    </row>
    <row r="574" spans="2:7" s="69" customFormat="1" x14ac:dyDescent="0.2">
      <c r="B574" s="70"/>
      <c r="C574" s="70"/>
      <c r="D574" s="70"/>
      <c r="E574" s="70"/>
      <c r="F574" s="70"/>
      <c r="G574" s="70"/>
    </row>
    <row r="575" spans="2:7" s="69" customFormat="1" x14ac:dyDescent="0.2">
      <c r="B575" s="70"/>
      <c r="C575" s="70"/>
      <c r="D575" s="70"/>
      <c r="E575" s="70"/>
      <c r="F575" s="70"/>
      <c r="G575" s="70"/>
    </row>
    <row r="576" spans="2:7" s="69" customFormat="1" x14ac:dyDescent="0.2">
      <c r="B576" s="70"/>
      <c r="C576" s="70"/>
      <c r="D576" s="70"/>
      <c r="E576" s="70"/>
      <c r="F576" s="70"/>
      <c r="G576" s="70"/>
    </row>
    <row r="577" spans="2:7" s="69" customFormat="1" x14ac:dyDescent="0.2">
      <c r="B577" s="70"/>
      <c r="C577" s="70"/>
      <c r="D577" s="70"/>
      <c r="E577" s="70"/>
      <c r="F577" s="70"/>
      <c r="G577" s="70"/>
    </row>
    <row r="578" spans="2:7" s="69" customFormat="1" x14ac:dyDescent="0.2">
      <c r="B578" s="70"/>
      <c r="C578" s="70"/>
      <c r="D578" s="70"/>
      <c r="E578" s="70"/>
      <c r="F578" s="70"/>
      <c r="G578" s="70"/>
    </row>
    <row r="579" spans="2:7" s="69" customFormat="1" x14ac:dyDescent="0.2">
      <c r="B579" s="70"/>
      <c r="C579" s="70"/>
      <c r="D579" s="70"/>
      <c r="E579" s="70"/>
      <c r="F579" s="70"/>
      <c r="G579" s="70"/>
    </row>
    <row r="580" spans="2:7" s="69" customFormat="1" x14ac:dyDescent="0.2">
      <c r="B580" s="70"/>
      <c r="C580" s="70"/>
      <c r="D580" s="70"/>
      <c r="E580" s="70"/>
      <c r="F580" s="70"/>
      <c r="G580" s="70"/>
    </row>
    <row r="581" spans="2:7" s="69" customFormat="1" x14ac:dyDescent="0.2">
      <c r="B581" s="70"/>
      <c r="C581" s="70"/>
      <c r="D581" s="70"/>
      <c r="E581" s="70"/>
      <c r="F581" s="70"/>
      <c r="G581" s="70"/>
    </row>
    <row r="582" spans="2:7" s="69" customFormat="1" x14ac:dyDescent="0.2">
      <c r="B582" s="70"/>
      <c r="C582" s="70"/>
      <c r="D582" s="70"/>
      <c r="E582" s="70"/>
      <c r="F582" s="70"/>
      <c r="G582" s="70"/>
    </row>
    <row r="583" spans="2:7" s="69" customFormat="1" x14ac:dyDescent="0.2">
      <c r="B583" s="70"/>
      <c r="C583" s="70"/>
      <c r="D583" s="70"/>
      <c r="E583" s="70"/>
      <c r="F583" s="70"/>
      <c r="G583" s="70"/>
    </row>
    <row r="584" spans="2:7" s="69" customFormat="1" x14ac:dyDescent="0.2">
      <c r="B584" s="70"/>
      <c r="C584" s="70"/>
      <c r="D584" s="70"/>
      <c r="E584" s="70"/>
      <c r="F584" s="70"/>
      <c r="G584" s="70"/>
    </row>
    <row r="585" spans="2:7" s="69" customFormat="1" x14ac:dyDescent="0.2">
      <c r="B585" s="70"/>
      <c r="C585" s="70"/>
      <c r="D585" s="70"/>
      <c r="E585" s="70"/>
      <c r="F585" s="70"/>
      <c r="G585" s="70"/>
    </row>
    <row r="586" spans="2:7" s="69" customFormat="1" x14ac:dyDescent="0.2">
      <c r="B586" s="70"/>
      <c r="C586" s="70"/>
      <c r="D586" s="70"/>
      <c r="E586" s="70"/>
      <c r="F586" s="70"/>
      <c r="G586" s="70"/>
    </row>
    <row r="587" spans="2:7" s="69" customFormat="1" x14ac:dyDescent="0.2">
      <c r="B587" s="70"/>
      <c r="C587" s="70"/>
      <c r="D587" s="70"/>
      <c r="E587" s="70"/>
      <c r="F587" s="70"/>
      <c r="G587" s="70"/>
    </row>
    <row r="588" spans="2:7" s="69" customFormat="1" x14ac:dyDescent="0.2">
      <c r="B588" s="70"/>
      <c r="C588" s="70"/>
      <c r="D588" s="70"/>
      <c r="E588" s="70"/>
      <c r="F588" s="70"/>
      <c r="G588" s="70"/>
    </row>
    <row r="589" spans="2:7" s="69" customFormat="1" x14ac:dyDescent="0.2">
      <c r="B589" s="70"/>
      <c r="C589" s="70"/>
      <c r="D589" s="70"/>
      <c r="E589" s="70"/>
      <c r="F589" s="70"/>
      <c r="G589" s="70"/>
    </row>
    <row r="590" spans="2:7" s="69" customFormat="1" x14ac:dyDescent="0.2">
      <c r="B590" s="70"/>
      <c r="C590" s="70"/>
      <c r="D590" s="70"/>
      <c r="E590" s="70"/>
      <c r="F590" s="70"/>
      <c r="G590" s="70"/>
    </row>
    <row r="591" spans="2:7" s="69" customFormat="1" x14ac:dyDescent="0.2">
      <c r="B591" s="70"/>
      <c r="C591" s="70"/>
      <c r="D591" s="70"/>
      <c r="E591" s="70"/>
      <c r="F591" s="70"/>
      <c r="G591" s="70"/>
    </row>
    <row r="592" spans="2:7" s="69" customFormat="1" x14ac:dyDescent="0.2">
      <c r="B592" s="70"/>
      <c r="C592" s="70"/>
      <c r="D592" s="70"/>
      <c r="E592" s="70"/>
      <c r="F592" s="70"/>
      <c r="G592" s="70"/>
    </row>
    <row r="593" spans="2:7" s="69" customFormat="1" x14ac:dyDescent="0.2">
      <c r="B593" s="70"/>
      <c r="C593" s="70"/>
      <c r="D593" s="70"/>
      <c r="E593" s="70"/>
      <c r="F593" s="70"/>
      <c r="G593" s="70"/>
    </row>
    <row r="594" spans="2:7" s="69" customFormat="1" x14ac:dyDescent="0.2">
      <c r="B594" s="70"/>
      <c r="C594" s="70"/>
      <c r="D594" s="70"/>
      <c r="E594" s="70"/>
      <c r="F594" s="70"/>
      <c r="G594" s="70"/>
    </row>
    <row r="595" spans="2:7" s="69" customFormat="1" x14ac:dyDescent="0.2">
      <c r="B595" s="70"/>
      <c r="C595" s="70"/>
      <c r="D595" s="70"/>
      <c r="E595" s="70"/>
      <c r="F595" s="70"/>
      <c r="G595" s="70"/>
    </row>
    <row r="596" spans="2:7" s="69" customFormat="1" x14ac:dyDescent="0.2">
      <c r="B596" s="70"/>
      <c r="C596" s="70"/>
      <c r="D596" s="70"/>
      <c r="E596" s="70"/>
      <c r="F596" s="70"/>
      <c r="G596" s="70"/>
    </row>
    <row r="597" spans="2:7" s="69" customFormat="1" x14ac:dyDescent="0.2">
      <c r="B597" s="70"/>
      <c r="C597" s="70"/>
      <c r="D597" s="70"/>
      <c r="E597" s="70"/>
      <c r="F597" s="70"/>
      <c r="G597" s="70"/>
    </row>
    <row r="598" spans="2:7" s="69" customFormat="1" x14ac:dyDescent="0.2">
      <c r="B598" s="70"/>
      <c r="C598" s="70"/>
      <c r="D598" s="70"/>
      <c r="E598" s="70"/>
      <c r="F598" s="70"/>
      <c r="G598" s="70"/>
    </row>
    <row r="599" spans="2:7" s="69" customFormat="1" x14ac:dyDescent="0.2">
      <c r="B599" s="70"/>
      <c r="C599" s="70"/>
      <c r="D599" s="70"/>
      <c r="E599" s="70"/>
      <c r="F599" s="70"/>
      <c r="G599" s="70"/>
    </row>
    <row r="600" spans="2:7" s="69" customFormat="1" x14ac:dyDescent="0.2">
      <c r="B600" s="70"/>
      <c r="C600" s="70"/>
      <c r="D600" s="70"/>
      <c r="E600" s="70"/>
      <c r="F600" s="70"/>
      <c r="G600" s="70"/>
    </row>
    <row r="601" spans="2:7" s="69" customFormat="1" x14ac:dyDescent="0.2">
      <c r="B601" s="70"/>
      <c r="C601" s="70"/>
      <c r="D601" s="70"/>
      <c r="E601" s="70"/>
      <c r="F601" s="70"/>
      <c r="G601" s="70"/>
    </row>
    <row r="602" spans="2:7" s="69" customFormat="1" x14ac:dyDescent="0.2">
      <c r="B602" s="70"/>
      <c r="C602" s="70"/>
      <c r="D602" s="70"/>
      <c r="E602" s="70"/>
      <c r="F602" s="70"/>
      <c r="G602" s="70"/>
    </row>
    <row r="603" spans="2:7" s="69" customFormat="1" x14ac:dyDescent="0.2">
      <c r="B603" s="70"/>
      <c r="C603" s="70"/>
      <c r="D603" s="70"/>
      <c r="E603" s="70"/>
      <c r="F603" s="70"/>
      <c r="G603" s="70"/>
    </row>
    <row r="604" spans="2:7" s="69" customFormat="1" x14ac:dyDescent="0.2">
      <c r="B604" s="70"/>
      <c r="C604" s="70"/>
      <c r="D604" s="70"/>
      <c r="E604" s="70"/>
      <c r="F604" s="70"/>
      <c r="G604" s="70"/>
    </row>
    <row r="605" spans="2:7" s="69" customFormat="1" x14ac:dyDescent="0.2">
      <c r="B605" s="70"/>
      <c r="C605" s="70"/>
      <c r="D605" s="70"/>
      <c r="E605" s="70"/>
      <c r="F605" s="70"/>
      <c r="G605" s="70"/>
    </row>
    <row r="606" spans="2:7" s="69" customFormat="1" x14ac:dyDescent="0.2">
      <c r="B606" s="70"/>
      <c r="C606" s="70"/>
      <c r="D606" s="70"/>
      <c r="E606" s="70"/>
      <c r="F606" s="70"/>
      <c r="G606" s="70"/>
    </row>
    <row r="607" spans="2:7" s="69" customFormat="1" x14ac:dyDescent="0.2">
      <c r="B607" s="70"/>
      <c r="C607" s="70"/>
      <c r="D607" s="70"/>
      <c r="E607" s="70"/>
      <c r="F607" s="70"/>
      <c r="G607" s="70"/>
    </row>
    <row r="608" spans="2:7" s="69" customFormat="1" x14ac:dyDescent="0.2">
      <c r="B608" s="70"/>
      <c r="C608" s="70"/>
      <c r="D608" s="70"/>
      <c r="E608" s="70"/>
      <c r="F608" s="70"/>
      <c r="G608" s="70"/>
    </row>
    <row r="609" spans="2:7" s="69" customFormat="1" x14ac:dyDescent="0.2">
      <c r="B609" s="70"/>
      <c r="C609" s="70"/>
      <c r="D609" s="70"/>
      <c r="E609" s="70"/>
      <c r="F609" s="70"/>
      <c r="G609" s="70"/>
    </row>
    <row r="610" spans="2:7" s="69" customFormat="1" x14ac:dyDescent="0.2">
      <c r="B610" s="70"/>
      <c r="C610" s="70"/>
      <c r="D610" s="70"/>
      <c r="E610" s="70"/>
      <c r="F610" s="70"/>
      <c r="G610" s="70"/>
    </row>
    <row r="611" spans="2:7" s="69" customFormat="1" x14ac:dyDescent="0.2">
      <c r="B611" s="70"/>
      <c r="C611" s="70"/>
      <c r="D611" s="70"/>
      <c r="E611" s="70"/>
      <c r="F611" s="70"/>
      <c r="G611" s="70"/>
    </row>
    <row r="612" spans="2:7" s="69" customFormat="1" x14ac:dyDescent="0.2">
      <c r="B612" s="70"/>
      <c r="C612" s="70"/>
      <c r="D612" s="70"/>
      <c r="E612" s="70"/>
      <c r="F612" s="70"/>
      <c r="G612" s="70"/>
    </row>
    <row r="613" spans="2:7" s="69" customFormat="1" x14ac:dyDescent="0.2">
      <c r="B613" s="70"/>
      <c r="C613" s="70"/>
      <c r="D613" s="70"/>
      <c r="E613" s="70"/>
      <c r="F613" s="70"/>
      <c r="G613" s="70"/>
    </row>
    <row r="614" spans="2:7" s="69" customFormat="1" x14ac:dyDescent="0.2">
      <c r="B614" s="70"/>
      <c r="C614" s="70"/>
      <c r="D614" s="70"/>
      <c r="E614" s="70"/>
      <c r="F614" s="70"/>
      <c r="G614" s="70"/>
    </row>
    <row r="615" spans="2:7" s="69" customFormat="1" x14ac:dyDescent="0.2">
      <c r="B615" s="70"/>
      <c r="C615" s="70"/>
      <c r="D615" s="70"/>
      <c r="E615" s="70"/>
      <c r="F615" s="70"/>
      <c r="G615" s="70"/>
    </row>
    <row r="616" spans="2:7" s="69" customFormat="1" x14ac:dyDescent="0.2">
      <c r="B616" s="70"/>
      <c r="C616" s="70"/>
      <c r="D616" s="70"/>
      <c r="E616" s="70"/>
      <c r="F616" s="70"/>
      <c r="G616" s="70"/>
    </row>
    <row r="617" spans="2:7" s="69" customFormat="1" x14ac:dyDescent="0.2">
      <c r="B617" s="70"/>
      <c r="C617" s="70"/>
      <c r="D617" s="70"/>
      <c r="E617" s="70"/>
      <c r="F617" s="70"/>
      <c r="G617" s="70"/>
    </row>
    <row r="618" spans="2:7" s="69" customFormat="1" x14ac:dyDescent="0.2">
      <c r="B618" s="70"/>
      <c r="C618" s="70"/>
      <c r="D618" s="70"/>
      <c r="E618" s="70"/>
      <c r="F618" s="70"/>
      <c r="G618" s="70"/>
    </row>
    <row r="619" spans="2:7" s="69" customFormat="1" x14ac:dyDescent="0.2">
      <c r="B619" s="70"/>
      <c r="C619" s="70"/>
      <c r="D619" s="70"/>
      <c r="E619" s="70"/>
      <c r="F619" s="70"/>
      <c r="G619" s="70"/>
    </row>
    <row r="620" spans="2:7" s="69" customFormat="1" x14ac:dyDescent="0.2">
      <c r="B620" s="70"/>
      <c r="C620" s="70"/>
      <c r="D620" s="70"/>
      <c r="E620" s="70"/>
      <c r="F620" s="70"/>
      <c r="G620" s="70"/>
    </row>
    <row r="621" spans="2:7" s="69" customFormat="1" x14ac:dyDescent="0.2">
      <c r="B621" s="70"/>
      <c r="C621" s="70"/>
      <c r="D621" s="70"/>
      <c r="E621" s="70"/>
      <c r="F621" s="70"/>
      <c r="G621" s="70"/>
    </row>
    <row r="622" spans="2:7" s="69" customFormat="1" x14ac:dyDescent="0.2">
      <c r="B622" s="70"/>
      <c r="C622" s="70"/>
      <c r="D622" s="70"/>
      <c r="E622" s="70"/>
      <c r="F622" s="70"/>
      <c r="G622" s="70"/>
    </row>
    <row r="623" spans="2:7" s="69" customFormat="1" x14ac:dyDescent="0.2">
      <c r="B623" s="70"/>
      <c r="C623" s="70"/>
      <c r="D623" s="70"/>
      <c r="E623" s="70"/>
      <c r="F623" s="70"/>
      <c r="G623" s="70"/>
    </row>
    <row r="624" spans="2:7" s="69" customFormat="1" x14ac:dyDescent="0.2">
      <c r="B624" s="70"/>
      <c r="C624" s="70"/>
      <c r="D624" s="70"/>
      <c r="E624" s="70"/>
      <c r="F624" s="70"/>
      <c r="G624" s="70"/>
    </row>
    <row r="625" spans="2:7" s="69" customFormat="1" x14ac:dyDescent="0.2">
      <c r="B625" s="70"/>
      <c r="C625" s="70"/>
      <c r="D625" s="70"/>
      <c r="E625" s="70"/>
      <c r="F625" s="70"/>
      <c r="G625" s="70"/>
    </row>
    <row r="626" spans="2:7" s="69" customFormat="1" x14ac:dyDescent="0.2">
      <c r="B626" s="70"/>
      <c r="C626" s="70"/>
      <c r="D626" s="70"/>
      <c r="E626" s="70"/>
      <c r="F626" s="70"/>
      <c r="G626" s="70"/>
    </row>
    <row r="627" spans="2:7" s="69" customFormat="1" x14ac:dyDescent="0.2">
      <c r="B627" s="70"/>
      <c r="C627" s="70"/>
      <c r="D627" s="70"/>
      <c r="E627" s="70"/>
      <c r="F627" s="70"/>
      <c r="G627" s="70"/>
    </row>
    <row r="628" spans="2:7" s="69" customFormat="1" x14ac:dyDescent="0.2">
      <c r="B628" s="70"/>
      <c r="C628" s="70"/>
      <c r="D628" s="70"/>
      <c r="E628" s="70"/>
      <c r="F628" s="70"/>
      <c r="G628" s="70"/>
    </row>
    <row r="629" spans="2:7" s="69" customFormat="1" x14ac:dyDescent="0.2">
      <c r="B629" s="70"/>
      <c r="C629" s="70"/>
      <c r="D629" s="70"/>
      <c r="E629" s="70"/>
      <c r="F629" s="70"/>
      <c r="G629" s="70"/>
    </row>
    <row r="630" spans="2:7" s="69" customFormat="1" x14ac:dyDescent="0.2">
      <c r="B630" s="70"/>
      <c r="C630" s="70"/>
      <c r="D630" s="70"/>
      <c r="E630" s="70"/>
      <c r="F630" s="70"/>
      <c r="G630" s="70"/>
    </row>
    <row r="631" spans="2:7" s="69" customFormat="1" x14ac:dyDescent="0.2">
      <c r="B631" s="70"/>
      <c r="C631" s="70"/>
      <c r="D631" s="70"/>
      <c r="E631" s="70"/>
      <c r="F631" s="70"/>
      <c r="G631" s="70"/>
    </row>
    <row r="632" spans="2:7" s="69" customFormat="1" x14ac:dyDescent="0.2">
      <c r="B632" s="70"/>
      <c r="C632" s="70"/>
      <c r="D632" s="70"/>
      <c r="E632" s="70"/>
      <c r="F632" s="70"/>
      <c r="G632" s="70"/>
    </row>
    <row r="633" spans="2:7" s="69" customFormat="1" x14ac:dyDescent="0.2">
      <c r="B633" s="70"/>
      <c r="C633" s="70"/>
      <c r="D633" s="70"/>
      <c r="E633" s="70"/>
      <c r="F633" s="70"/>
      <c r="G633" s="70"/>
    </row>
    <row r="634" spans="2:7" s="69" customFormat="1" x14ac:dyDescent="0.2">
      <c r="B634" s="70"/>
      <c r="C634" s="70"/>
      <c r="D634" s="70"/>
      <c r="E634" s="70"/>
      <c r="F634" s="70"/>
      <c r="G634" s="70"/>
    </row>
    <row r="635" spans="2:7" s="69" customFormat="1" x14ac:dyDescent="0.2">
      <c r="B635" s="70"/>
      <c r="C635" s="70"/>
      <c r="D635" s="70"/>
      <c r="E635" s="70"/>
      <c r="F635" s="70"/>
      <c r="G635" s="70"/>
    </row>
    <row r="636" spans="2:7" s="69" customFormat="1" x14ac:dyDescent="0.2">
      <c r="B636" s="70"/>
      <c r="C636" s="70"/>
      <c r="D636" s="70"/>
      <c r="E636" s="70"/>
      <c r="F636" s="70"/>
      <c r="G636" s="70"/>
    </row>
    <row r="637" spans="2:7" s="69" customFormat="1" x14ac:dyDescent="0.2">
      <c r="B637" s="70"/>
      <c r="C637" s="70"/>
      <c r="D637" s="70"/>
      <c r="E637" s="70"/>
      <c r="F637" s="70"/>
      <c r="G637" s="70"/>
    </row>
    <row r="638" spans="2:7" s="69" customFormat="1" x14ac:dyDescent="0.2">
      <c r="B638" s="70"/>
      <c r="C638" s="70"/>
      <c r="D638" s="70"/>
      <c r="E638" s="70"/>
      <c r="F638" s="70"/>
      <c r="G638" s="70"/>
    </row>
    <row r="639" spans="2:7" s="69" customFormat="1" x14ac:dyDescent="0.2">
      <c r="B639" s="70"/>
      <c r="C639" s="70"/>
      <c r="D639" s="70"/>
      <c r="E639" s="70"/>
      <c r="F639" s="70"/>
      <c r="G639" s="70"/>
    </row>
    <row r="640" spans="2:7" s="69" customFormat="1" x14ac:dyDescent="0.2">
      <c r="B640" s="70"/>
      <c r="C640" s="70"/>
      <c r="D640" s="70"/>
      <c r="E640" s="70"/>
      <c r="F640" s="70"/>
      <c r="G640" s="70"/>
    </row>
    <row r="641" spans="2:7" s="69" customFormat="1" x14ac:dyDescent="0.2">
      <c r="B641" s="70"/>
      <c r="C641" s="70"/>
      <c r="D641" s="70"/>
      <c r="E641" s="70"/>
      <c r="F641" s="70"/>
      <c r="G641" s="70"/>
    </row>
    <row r="642" spans="2:7" s="69" customFormat="1" x14ac:dyDescent="0.2">
      <c r="B642" s="70"/>
      <c r="C642" s="70"/>
      <c r="D642" s="70"/>
      <c r="E642" s="70"/>
      <c r="F642" s="70"/>
      <c r="G642" s="70"/>
    </row>
    <row r="643" spans="2:7" s="69" customFormat="1" x14ac:dyDescent="0.2">
      <c r="B643" s="70"/>
      <c r="C643" s="70"/>
      <c r="D643" s="70"/>
      <c r="E643" s="70"/>
      <c r="F643" s="70"/>
      <c r="G643" s="70"/>
    </row>
    <row r="644" spans="2:7" s="69" customFormat="1" x14ac:dyDescent="0.2">
      <c r="B644" s="70"/>
      <c r="C644" s="70"/>
      <c r="D644" s="70"/>
      <c r="E644" s="70"/>
      <c r="F644" s="70"/>
      <c r="G644" s="70"/>
    </row>
    <row r="645" spans="2:7" s="69" customFormat="1" x14ac:dyDescent="0.2">
      <c r="B645" s="70"/>
      <c r="C645" s="70"/>
      <c r="D645" s="70"/>
      <c r="E645" s="70"/>
      <c r="F645" s="70"/>
      <c r="G645" s="70"/>
    </row>
    <row r="646" spans="2:7" s="69" customFormat="1" x14ac:dyDescent="0.2">
      <c r="B646" s="70"/>
      <c r="C646" s="70"/>
      <c r="D646" s="70"/>
      <c r="E646" s="70"/>
      <c r="F646" s="70"/>
      <c r="G646" s="70"/>
    </row>
    <row r="647" spans="2:7" s="69" customFormat="1" x14ac:dyDescent="0.2">
      <c r="B647" s="70"/>
      <c r="C647" s="70"/>
      <c r="D647" s="70"/>
      <c r="E647" s="70"/>
      <c r="F647" s="70"/>
      <c r="G647" s="70"/>
    </row>
    <row r="648" spans="2:7" s="69" customFormat="1" x14ac:dyDescent="0.2">
      <c r="B648" s="70"/>
      <c r="C648" s="70"/>
      <c r="D648" s="70"/>
      <c r="E648" s="70"/>
      <c r="F648" s="70"/>
      <c r="G648" s="70"/>
    </row>
    <row r="649" spans="2:7" s="69" customFormat="1" x14ac:dyDescent="0.2">
      <c r="B649" s="70"/>
      <c r="C649" s="70"/>
      <c r="D649" s="70"/>
      <c r="E649" s="70"/>
      <c r="F649" s="70"/>
      <c r="G649" s="70"/>
    </row>
    <row r="650" spans="2:7" s="69" customFormat="1" x14ac:dyDescent="0.2">
      <c r="B650" s="70"/>
      <c r="C650" s="70"/>
      <c r="D650" s="70"/>
      <c r="E650" s="70"/>
      <c r="F650" s="70"/>
      <c r="G650" s="70"/>
    </row>
    <row r="651" spans="2:7" s="69" customFormat="1" x14ac:dyDescent="0.2">
      <c r="B651" s="70"/>
      <c r="C651" s="70"/>
      <c r="D651" s="70"/>
      <c r="E651" s="70"/>
      <c r="F651" s="70"/>
      <c r="G651" s="70"/>
    </row>
    <row r="652" spans="2:7" s="69" customFormat="1" x14ac:dyDescent="0.2">
      <c r="B652" s="70"/>
      <c r="C652" s="70"/>
      <c r="D652" s="70"/>
      <c r="E652" s="70"/>
      <c r="F652" s="70"/>
      <c r="G652" s="70"/>
    </row>
    <row r="653" spans="2:7" s="69" customFormat="1" x14ac:dyDescent="0.2">
      <c r="B653" s="70"/>
      <c r="C653" s="70"/>
      <c r="D653" s="70"/>
      <c r="E653" s="70"/>
      <c r="F653" s="70"/>
      <c r="G653" s="70"/>
    </row>
    <row r="654" spans="2:7" s="69" customFormat="1" x14ac:dyDescent="0.2">
      <c r="B654" s="70"/>
      <c r="C654" s="70"/>
      <c r="D654" s="70"/>
      <c r="E654" s="70"/>
      <c r="F654" s="70"/>
      <c r="G654" s="70"/>
    </row>
    <row r="655" spans="2:7" s="69" customFormat="1" x14ac:dyDescent="0.2">
      <c r="B655" s="70"/>
      <c r="C655" s="70"/>
      <c r="D655" s="70"/>
      <c r="E655" s="70"/>
      <c r="F655" s="70"/>
      <c r="G655" s="70"/>
    </row>
    <row r="656" spans="2:7" s="69" customFormat="1" x14ac:dyDescent="0.2">
      <c r="B656" s="70"/>
      <c r="C656" s="70"/>
      <c r="D656" s="70"/>
      <c r="E656" s="70"/>
      <c r="F656" s="70"/>
      <c r="G656" s="70"/>
    </row>
    <row r="657" spans="2:7" s="69" customFormat="1" x14ac:dyDescent="0.2">
      <c r="B657" s="70"/>
      <c r="C657" s="70"/>
      <c r="D657" s="70"/>
      <c r="E657" s="70"/>
      <c r="F657" s="70"/>
      <c r="G657" s="70"/>
    </row>
    <row r="658" spans="2:7" s="69" customFormat="1" x14ac:dyDescent="0.2">
      <c r="B658" s="70"/>
      <c r="C658" s="70"/>
      <c r="D658" s="70"/>
      <c r="E658" s="70"/>
      <c r="F658" s="70"/>
      <c r="G658" s="70"/>
    </row>
    <row r="659" spans="2:7" s="69" customFormat="1" x14ac:dyDescent="0.2">
      <c r="B659" s="70"/>
      <c r="C659" s="70"/>
      <c r="D659" s="70"/>
      <c r="E659" s="70"/>
      <c r="F659" s="70"/>
      <c r="G659" s="70"/>
    </row>
    <row r="660" spans="2:7" s="69" customFormat="1" x14ac:dyDescent="0.2">
      <c r="B660" s="70"/>
      <c r="C660" s="70"/>
      <c r="D660" s="70"/>
      <c r="E660" s="70"/>
      <c r="F660" s="70"/>
      <c r="G660" s="70"/>
    </row>
    <row r="661" spans="2:7" s="69" customFormat="1" x14ac:dyDescent="0.2">
      <c r="B661" s="70"/>
      <c r="C661" s="70"/>
      <c r="D661" s="70"/>
      <c r="E661" s="70"/>
      <c r="F661" s="70"/>
      <c r="G661" s="70"/>
    </row>
    <row r="662" spans="2:7" s="69" customFormat="1" x14ac:dyDescent="0.2">
      <c r="B662" s="70"/>
      <c r="C662" s="70"/>
      <c r="D662" s="70"/>
      <c r="E662" s="70"/>
      <c r="F662" s="70"/>
      <c r="G662" s="70"/>
    </row>
    <row r="663" spans="2:7" s="69" customFormat="1" x14ac:dyDescent="0.2">
      <c r="B663" s="70"/>
      <c r="C663" s="70"/>
      <c r="D663" s="70"/>
      <c r="E663" s="70"/>
      <c r="F663" s="70"/>
      <c r="G663" s="70"/>
    </row>
    <row r="664" spans="2:7" s="69" customFormat="1" x14ac:dyDescent="0.2">
      <c r="B664" s="70"/>
      <c r="C664" s="70"/>
      <c r="D664" s="70"/>
      <c r="E664" s="70"/>
      <c r="F664" s="70"/>
      <c r="G664" s="70"/>
    </row>
    <row r="665" spans="2:7" s="69" customFormat="1" x14ac:dyDescent="0.2">
      <c r="B665" s="70"/>
      <c r="C665" s="70"/>
      <c r="D665" s="70"/>
      <c r="E665" s="70"/>
      <c r="F665" s="70"/>
      <c r="G665" s="70"/>
    </row>
    <row r="666" spans="2:7" s="69" customFormat="1" x14ac:dyDescent="0.2">
      <c r="B666" s="70"/>
      <c r="C666" s="70"/>
      <c r="D666" s="70"/>
      <c r="E666" s="70"/>
      <c r="F666" s="70"/>
      <c r="G666" s="70"/>
    </row>
    <row r="667" spans="2:7" s="69" customFormat="1" x14ac:dyDescent="0.2">
      <c r="B667" s="70"/>
      <c r="C667" s="70"/>
      <c r="D667" s="70"/>
      <c r="E667" s="70"/>
      <c r="F667" s="70"/>
      <c r="G667" s="70"/>
    </row>
    <row r="668" spans="2:7" s="69" customFormat="1" x14ac:dyDescent="0.2">
      <c r="B668" s="70"/>
      <c r="C668" s="70"/>
      <c r="D668" s="70"/>
      <c r="E668" s="70"/>
      <c r="F668" s="70"/>
      <c r="G668" s="70"/>
    </row>
    <row r="669" spans="2:7" s="69" customFormat="1" x14ac:dyDescent="0.2">
      <c r="B669" s="70"/>
      <c r="C669" s="70"/>
      <c r="D669" s="70"/>
      <c r="E669" s="70"/>
      <c r="F669" s="70"/>
      <c r="G669" s="70"/>
    </row>
    <row r="670" spans="2:7" s="69" customFormat="1" x14ac:dyDescent="0.2">
      <c r="B670" s="70"/>
      <c r="C670" s="70"/>
      <c r="D670" s="70"/>
      <c r="E670" s="70"/>
      <c r="F670" s="70"/>
      <c r="G670" s="70"/>
    </row>
    <row r="671" spans="2:7" s="69" customFormat="1" x14ac:dyDescent="0.2">
      <c r="B671" s="70"/>
      <c r="C671" s="70"/>
      <c r="D671" s="70"/>
      <c r="E671" s="70"/>
      <c r="F671" s="70"/>
      <c r="G671" s="70"/>
    </row>
    <row r="672" spans="2:7" s="69" customFormat="1" x14ac:dyDescent="0.2">
      <c r="B672" s="70"/>
      <c r="C672" s="70"/>
      <c r="D672" s="70"/>
      <c r="E672" s="70"/>
      <c r="F672" s="70"/>
      <c r="G672" s="70"/>
    </row>
    <row r="673" spans="2:7" s="69" customFormat="1" x14ac:dyDescent="0.2">
      <c r="B673" s="70"/>
      <c r="C673" s="70"/>
      <c r="D673" s="70"/>
      <c r="E673" s="70"/>
      <c r="F673" s="70"/>
      <c r="G673" s="70"/>
    </row>
    <row r="674" spans="2:7" s="69" customFormat="1" x14ac:dyDescent="0.2">
      <c r="B674" s="70"/>
      <c r="C674" s="70"/>
      <c r="D674" s="70"/>
      <c r="E674" s="70"/>
      <c r="F674" s="70"/>
      <c r="G674" s="70"/>
    </row>
    <row r="675" spans="2:7" s="69" customFormat="1" x14ac:dyDescent="0.2">
      <c r="B675" s="70"/>
      <c r="C675" s="70"/>
      <c r="D675" s="70"/>
      <c r="E675" s="70"/>
      <c r="F675" s="70"/>
      <c r="G675" s="70"/>
    </row>
    <row r="676" spans="2:7" s="69" customFormat="1" x14ac:dyDescent="0.2">
      <c r="B676" s="70"/>
      <c r="C676" s="70"/>
      <c r="D676" s="70"/>
      <c r="E676" s="70"/>
      <c r="F676" s="70"/>
      <c r="G676" s="70"/>
    </row>
    <row r="677" spans="2:7" s="69" customFormat="1" x14ac:dyDescent="0.2">
      <c r="B677" s="70"/>
      <c r="C677" s="70"/>
      <c r="D677" s="70"/>
      <c r="E677" s="70"/>
      <c r="F677" s="70"/>
      <c r="G677" s="70"/>
    </row>
    <row r="678" spans="2:7" s="69" customFormat="1" x14ac:dyDescent="0.2">
      <c r="B678" s="70"/>
      <c r="C678" s="70"/>
      <c r="D678" s="70"/>
      <c r="E678" s="70"/>
      <c r="F678" s="70"/>
      <c r="G678" s="70"/>
    </row>
    <row r="679" spans="2:7" s="69" customFormat="1" x14ac:dyDescent="0.2">
      <c r="B679" s="70"/>
      <c r="C679" s="70"/>
      <c r="D679" s="70"/>
      <c r="E679" s="70"/>
      <c r="F679" s="70"/>
      <c r="G679" s="70"/>
    </row>
    <row r="680" spans="2:7" s="69" customFormat="1" x14ac:dyDescent="0.2">
      <c r="B680" s="70"/>
      <c r="C680" s="70"/>
      <c r="D680" s="70"/>
      <c r="E680" s="70"/>
      <c r="F680" s="70"/>
      <c r="G680" s="70"/>
    </row>
    <row r="681" spans="2:7" s="69" customFormat="1" x14ac:dyDescent="0.2">
      <c r="B681" s="70"/>
      <c r="C681" s="70"/>
      <c r="D681" s="70"/>
      <c r="E681" s="70"/>
      <c r="F681" s="70"/>
      <c r="G681" s="70"/>
    </row>
    <row r="682" spans="2:7" s="69" customFormat="1" x14ac:dyDescent="0.2">
      <c r="B682" s="70"/>
      <c r="C682" s="70"/>
      <c r="D682" s="70"/>
      <c r="E682" s="70"/>
      <c r="F682" s="70"/>
      <c r="G682" s="70"/>
    </row>
    <row r="683" spans="2:7" s="69" customFormat="1" x14ac:dyDescent="0.2">
      <c r="B683" s="70"/>
      <c r="C683" s="70"/>
      <c r="D683" s="70"/>
      <c r="E683" s="70"/>
      <c r="F683" s="70"/>
      <c r="G683" s="70"/>
    </row>
    <row r="684" spans="2:7" s="69" customFormat="1" x14ac:dyDescent="0.2">
      <c r="B684" s="70"/>
      <c r="C684" s="70"/>
      <c r="D684" s="70"/>
      <c r="E684" s="70"/>
      <c r="F684" s="70"/>
      <c r="G684" s="70"/>
    </row>
    <row r="685" spans="2:7" s="69" customFormat="1" x14ac:dyDescent="0.2">
      <c r="B685" s="70"/>
      <c r="C685" s="70"/>
      <c r="D685" s="70"/>
      <c r="E685" s="70"/>
      <c r="F685" s="70"/>
      <c r="G685" s="70"/>
    </row>
    <row r="686" spans="2:7" s="69" customFormat="1" x14ac:dyDescent="0.2">
      <c r="B686" s="70"/>
      <c r="C686" s="70"/>
      <c r="D686" s="70"/>
      <c r="E686" s="70"/>
      <c r="F686" s="70"/>
      <c r="G686" s="70"/>
    </row>
    <row r="687" spans="2:7" s="69" customFormat="1" x14ac:dyDescent="0.2">
      <c r="B687" s="70"/>
      <c r="C687" s="70"/>
      <c r="D687" s="70"/>
      <c r="E687" s="70"/>
      <c r="F687" s="70"/>
      <c r="G687" s="70"/>
    </row>
    <row r="688" spans="2:7" s="69" customFormat="1" x14ac:dyDescent="0.2">
      <c r="B688" s="70"/>
      <c r="C688" s="70"/>
      <c r="D688" s="70"/>
      <c r="E688" s="70"/>
      <c r="F688" s="70"/>
      <c r="G688" s="70"/>
    </row>
    <row r="689" spans="2:7" s="69" customFormat="1" x14ac:dyDescent="0.2">
      <c r="B689" s="70"/>
      <c r="C689" s="70"/>
      <c r="D689" s="70"/>
      <c r="E689" s="70"/>
      <c r="F689" s="70"/>
      <c r="G689" s="70"/>
    </row>
    <row r="690" spans="2:7" s="69" customFormat="1" x14ac:dyDescent="0.2">
      <c r="B690" s="70"/>
      <c r="C690" s="70"/>
      <c r="D690" s="70"/>
      <c r="E690" s="70"/>
      <c r="F690" s="70"/>
      <c r="G690" s="70"/>
    </row>
    <row r="691" spans="2:7" s="69" customFormat="1" x14ac:dyDescent="0.2">
      <c r="B691" s="70"/>
      <c r="C691" s="70"/>
      <c r="D691" s="70"/>
      <c r="E691" s="70"/>
      <c r="F691" s="70"/>
      <c r="G691" s="70"/>
    </row>
    <row r="692" spans="2:7" s="69" customFormat="1" x14ac:dyDescent="0.2">
      <c r="B692" s="70"/>
      <c r="C692" s="70"/>
      <c r="D692" s="70"/>
      <c r="E692" s="70"/>
      <c r="F692" s="70"/>
      <c r="G692" s="70"/>
    </row>
    <row r="693" spans="2:7" s="69" customFormat="1" x14ac:dyDescent="0.2">
      <c r="B693" s="70"/>
      <c r="C693" s="70"/>
      <c r="D693" s="70"/>
      <c r="E693" s="70"/>
      <c r="F693" s="70"/>
      <c r="G693" s="70"/>
    </row>
    <row r="694" spans="2:7" s="69" customFormat="1" x14ac:dyDescent="0.2">
      <c r="B694" s="70"/>
      <c r="C694" s="70"/>
      <c r="D694" s="70"/>
      <c r="E694" s="70"/>
      <c r="F694" s="70"/>
      <c r="G694" s="70"/>
    </row>
    <row r="695" spans="2:7" s="69" customFormat="1" x14ac:dyDescent="0.2">
      <c r="B695" s="70"/>
      <c r="C695" s="70"/>
      <c r="D695" s="70"/>
      <c r="E695" s="70"/>
      <c r="F695" s="70"/>
      <c r="G695" s="70"/>
    </row>
    <row r="696" spans="2:7" s="69" customFormat="1" x14ac:dyDescent="0.2">
      <c r="B696" s="70"/>
      <c r="C696" s="70"/>
      <c r="D696" s="70"/>
      <c r="E696" s="70"/>
      <c r="F696" s="70"/>
      <c r="G696" s="70"/>
    </row>
    <row r="697" spans="2:7" s="69" customFormat="1" x14ac:dyDescent="0.2">
      <c r="B697" s="70"/>
      <c r="C697" s="70"/>
      <c r="D697" s="70"/>
      <c r="E697" s="70"/>
      <c r="F697" s="70"/>
      <c r="G697" s="70"/>
    </row>
    <row r="698" spans="2:7" s="69" customFormat="1" x14ac:dyDescent="0.2">
      <c r="B698" s="70"/>
      <c r="C698" s="70"/>
      <c r="D698" s="70"/>
      <c r="E698" s="70"/>
      <c r="F698" s="70"/>
      <c r="G698" s="70"/>
    </row>
    <row r="699" spans="2:7" s="69" customFormat="1" x14ac:dyDescent="0.2">
      <c r="B699" s="70"/>
      <c r="C699" s="70"/>
      <c r="D699" s="70"/>
      <c r="E699" s="70"/>
      <c r="F699" s="70"/>
      <c r="G699" s="70"/>
    </row>
    <row r="700" spans="2:7" s="69" customFormat="1" x14ac:dyDescent="0.2">
      <c r="B700" s="70"/>
      <c r="C700" s="70"/>
      <c r="D700" s="70"/>
      <c r="E700" s="70"/>
      <c r="F700" s="70"/>
      <c r="G700" s="70"/>
    </row>
    <row r="701" spans="2:7" s="69" customFormat="1" x14ac:dyDescent="0.2">
      <c r="B701" s="70"/>
      <c r="C701" s="70"/>
      <c r="D701" s="70"/>
      <c r="E701" s="70"/>
      <c r="F701" s="70"/>
      <c r="G701" s="70"/>
    </row>
    <row r="702" spans="2:7" s="69" customFormat="1" x14ac:dyDescent="0.2">
      <c r="B702" s="70"/>
      <c r="C702" s="70"/>
      <c r="D702" s="70"/>
      <c r="E702" s="70"/>
      <c r="F702" s="70"/>
      <c r="G702" s="70"/>
    </row>
    <row r="703" spans="2:7" s="69" customFormat="1" x14ac:dyDescent="0.2">
      <c r="B703" s="70"/>
      <c r="C703" s="70"/>
      <c r="D703" s="70"/>
      <c r="E703" s="70"/>
      <c r="F703" s="70"/>
      <c r="G703" s="70"/>
    </row>
    <row r="704" spans="2:7" s="69" customFormat="1" x14ac:dyDescent="0.2">
      <c r="B704" s="70"/>
      <c r="C704" s="70"/>
      <c r="D704" s="70"/>
      <c r="E704" s="70"/>
      <c r="F704" s="70"/>
      <c r="G704" s="70"/>
    </row>
    <row r="705" spans="2:7" s="69" customFormat="1" x14ac:dyDescent="0.2">
      <c r="B705" s="70"/>
      <c r="C705" s="70"/>
      <c r="D705" s="70"/>
      <c r="E705" s="70"/>
      <c r="F705" s="70"/>
      <c r="G705" s="70"/>
    </row>
    <row r="706" spans="2:7" s="69" customFormat="1" x14ac:dyDescent="0.2">
      <c r="B706" s="70"/>
      <c r="C706" s="70"/>
      <c r="D706" s="70"/>
      <c r="E706" s="70"/>
      <c r="F706" s="70"/>
      <c r="G706" s="70"/>
    </row>
    <row r="707" spans="2:7" s="69" customFormat="1" x14ac:dyDescent="0.2">
      <c r="B707" s="70"/>
      <c r="C707" s="70"/>
      <c r="D707" s="70"/>
      <c r="E707" s="70"/>
      <c r="F707" s="70"/>
      <c r="G707" s="70"/>
    </row>
    <row r="708" spans="2:7" s="69" customFormat="1" x14ac:dyDescent="0.2">
      <c r="B708" s="70"/>
      <c r="C708" s="70"/>
      <c r="D708" s="70"/>
      <c r="E708" s="70"/>
      <c r="F708" s="70"/>
      <c r="G708" s="70"/>
    </row>
    <row r="709" spans="2:7" s="69" customFormat="1" x14ac:dyDescent="0.2">
      <c r="B709" s="70"/>
      <c r="C709" s="70"/>
      <c r="D709" s="70"/>
      <c r="E709" s="70"/>
      <c r="F709" s="70"/>
      <c r="G709" s="70"/>
    </row>
    <row r="710" spans="2:7" s="69" customFormat="1" x14ac:dyDescent="0.2">
      <c r="B710" s="70"/>
      <c r="C710" s="70"/>
      <c r="D710" s="70"/>
      <c r="E710" s="70"/>
      <c r="F710" s="70"/>
      <c r="G710" s="70"/>
    </row>
    <row r="711" spans="2:7" s="69" customFormat="1" x14ac:dyDescent="0.2">
      <c r="B711" s="70"/>
      <c r="C711" s="70"/>
      <c r="D711" s="70"/>
      <c r="E711" s="70"/>
      <c r="F711" s="70"/>
      <c r="G711" s="70"/>
    </row>
    <row r="712" spans="2:7" s="69" customFormat="1" x14ac:dyDescent="0.2">
      <c r="B712" s="70"/>
      <c r="C712" s="70"/>
      <c r="D712" s="70"/>
      <c r="E712" s="70"/>
      <c r="F712" s="70"/>
      <c r="G712" s="70"/>
    </row>
    <row r="713" spans="2:7" s="69" customFormat="1" x14ac:dyDescent="0.2">
      <c r="B713" s="70"/>
      <c r="C713" s="70"/>
      <c r="D713" s="70"/>
      <c r="E713" s="70"/>
      <c r="F713" s="70"/>
      <c r="G713" s="70"/>
    </row>
    <row r="714" spans="2:7" s="69" customFormat="1" x14ac:dyDescent="0.2">
      <c r="B714" s="70"/>
      <c r="C714" s="70"/>
      <c r="D714" s="70"/>
      <c r="E714" s="70"/>
      <c r="F714" s="70"/>
      <c r="G714" s="70"/>
    </row>
    <row r="715" spans="2:7" s="69" customFormat="1" x14ac:dyDescent="0.2">
      <c r="B715" s="70"/>
      <c r="C715" s="70"/>
      <c r="D715" s="70"/>
      <c r="E715" s="70"/>
      <c r="F715" s="70"/>
      <c r="G715" s="70"/>
    </row>
    <row r="716" spans="2:7" s="69" customFormat="1" x14ac:dyDescent="0.2">
      <c r="B716" s="70"/>
      <c r="C716" s="70"/>
      <c r="D716" s="70"/>
      <c r="E716" s="70"/>
      <c r="F716" s="70"/>
      <c r="G716" s="70"/>
    </row>
    <row r="717" spans="2:7" s="69" customFormat="1" x14ac:dyDescent="0.2">
      <c r="B717" s="70"/>
      <c r="C717" s="70"/>
      <c r="D717" s="70"/>
      <c r="E717" s="70"/>
      <c r="F717" s="70"/>
      <c r="G717" s="70"/>
    </row>
    <row r="718" spans="2:7" s="69" customFormat="1" x14ac:dyDescent="0.2">
      <c r="B718" s="70"/>
      <c r="C718" s="70"/>
      <c r="D718" s="70"/>
      <c r="E718" s="70"/>
      <c r="F718" s="70"/>
      <c r="G718" s="70"/>
    </row>
    <row r="719" spans="2:7" s="69" customFormat="1" x14ac:dyDescent="0.2">
      <c r="B719" s="70"/>
      <c r="C719" s="70"/>
      <c r="D719" s="70"/>
      <c r="E719" s="70"/>
      <c r="F719" s="70"/>
      <c r="G719" s="70"/>
    </row>
    <row r="720" spans="2:7" s="69" customFormat="1" x14ac:dyDescent="0.2">
      <c r="B720" s="70"/>
      <c r="C720" s="70"/>
      <c r="D720" s="70"/>
      <c r="E720" s="70"/>
      <c r="F720" s="70"/>
      <c r="G720" s="70"/>
    </row>
    <row r="721" spans="2:7" s="69" customFormat="1" x14ac:dyDescent="0.2">
      <c r="B721" s="70"/>
      <c r="C721" s="70"/>
      <c r="D721" s="70"/>
      <c r="E721" s="70"/>
      <c r="F721" s="70"/>
      <c r="G721" s="70"/>
    </row>
    <row r="722" spans="2:7" s="69" customFormat="1" x14ac:dyDescent="0.2">
      <c r="B722" s="70"/>
      <c r="C722" s="70"/>
      <c r="D722" s="70"/>
      <c r="E722" s="70"/>
      <c r="F722" s="70"/>
      <c r="G722" s="70"/>
    </row>
    <row r="723" spans="2:7" s="69" customFormat="1" x14ac:dyDescent="0.2">
      <c r="B723" s="70"/>
      <c r="C723" s="70"/>
      <c r="D723" s="70"/>
      <c r="E723" s="70"/>
      <c r="F723" s="70"/>
      <c r="G723" s="70"/>
    </row>
    <row r="724" spans="2:7" s="69" customFormat="1" x14ac:dyDescent="0.2">
      <c r="B724" s="70"/>
      <c r="C724" s="70"/>
      <c r="D724" s="70"/>
      <c r="E724" s="70"/>
      <c r="F724" s="70"/>
      <c r="G724" s="70"/>
    </row>
    <row r="725" spans="2:7" s="69" customFormat="1" x14ac:dyDescent="0.2">
      <c r="B725" s="70"/>
      <c r="C725" s="70"/>
      <c r="D725" s="70"/>
      <c r="E725" s="70"/>
      <c r="F725" s="70"/>
      <c r="G725" s="70"/>
    </row>
    <row r="726" spans="2:7" s="69" customFormat="1" x14ac:dyDescent="0.2">
      <c r="B726" s="70"/>
      <c r="C726" s="70"/>
      <c r="D726" s="70"/>
      <c r="E726" s="70"/>
      <c r="F726" s="70"/>
      <c r="G726" s="70"/>
    </row>
    <row r="727" spans="2:7" s="69" customFormat="1" x14ac:dyDescent="0.2">
      <c r="B727" s="70"/>
      <c r="C727" s="70"/>
      <c r="D727" s="70"/>
      <c r="E727" s="70"/>
      <c r="F727" s="70"/>
      <c r="G727" s="70"/>
    </row>
    <row r="728" spans="2:7" s="69" customFormat="1" x14ac:dyDescent="0.2">
      <c r="B728" s="70"/>
      <c r="C728" s="70"/>
      <c r="D728" s="70"/>
      <c r="E728" s="70"/>
      <c r="F728" s="70"/>
      <c r="G728" s="70"/>
    </row>
    <row r="729" spans="2:7" s="69" customFormat="1" x14ac:dyDescent="0.2">
      <c r="B729" s="70"/>
      <c r="C729" s="70"/>
      <c r="D729" s="70"/>
      <c r="E729" s="70"/>
      <c r="F729" s="70"/>
      <c r="G729" s="70"/>
    </row>
    <row r="730" spans="2:7" s="69" customFormat="1" x14ac:dyDescent="0.2">
      <c r="B730" s="70"/>
      <c r="C730" s="70"/>
      <c r="D730" s="70"/>
      <c r="E730" s="70"/>
      <c r="F730" s="70"/>
      <c r="G730" s="70"/>
    </row>
    <row r="731" spans="2:7" s="69" customFormat="1" x14ac:dyDescent="0.2">
      <c r="B731" s="70"/>
      <c r="C731" s="70"/>
      <c r="D731" s="70"/>
      <c r="E731" s="70"/>
      <c r="F731" s="70"/>
      <c r="G731" s="70"/>
    </row>
    <row r="732" spans="2:7" s="69" customFormat="1" x14ac:dyDescent="0.2">
      <c r="B732" s="70"/>
      <c r="C732" s="70"/>
      <c r="D732" s="70"/>
      <c r="E732" s="70"/>
      <c r="F732" s="70"/>
      <c r="G732" s="70"/>
    </row>
    <row r="733" spans="2:7" s="69" customFormat="1" x14ac:dyDescent="0.2">
      <c r="B733" s="70"/>
      <c r="C733" s="70"/>
      <c r="D733" s="70"/>
      <c r="E733" s="70"/>
      <c r="F733" s="70"/>
      <c r="G733" s="70"/>
    </row>
    <row r="734" spans="2:7" s="69" customFormat="1" x14ac:dyDescent="0.2">
      <c r="B734" s="70"/>
      <c r="C734" s="70"/>
      <c r="D734" s="70"/>
      <c r="E734" s="70"/>
      <c r="F734" s="70"/>
      <c r="G734" s="70"/>
    </row>
    <row r="735" spans="2:7" s="69" customFormat="1" x14ac:dyDescent="0.2">
      <c r="B735" s="70"/>
      <c r="C735" s="70"/>
      <c r="D735" s="70"/>
      <c r="E735" s="70"/>
      <c r="F735" s="70"/>
      <c r="G735" s="70"/>
    </row>
    <row r="736" spans="2:7" s="69" customFormat="1" x14ac:dyDescent="0.2">
      <c r="B736" s="70"/>
      <c r="C736" s="70"/>
      <c r="D736" s="70"/>
      <c r="E736" s="70"/>
      <c r="F736" s="70"/>
      <c r="G736" s="70"/>
    </row>
    <row r="737" spans="2:7" s="69" customFormat="1" x14ac:dyDescent="0.2">
      <c r="B737" s="70"/>
      <c r="C737" s="70"/>
      <c r="D737" s="70"/>
      <c r="E737" s="70"/>
      <c r="F737" s="70"/>
      <c r="G737" s="70"/>
    </row>
    <row r="738" spans="2:7" s="69" customFormat="1" x14ac:dyDescent="0.2">
      <c r="B738" s="70"/>
      <c r="C738" s="70"/>
      <c r="D738" s="70"/>
      <c r="E738" s="70"/>
      <c r="F738" s="70"/>
      <c r="G738" s="70"/>
    </row>
    <row r="739" spans="2:7" s="69" customFormat="1" x14ac:dyDescent="0.2">
      <c r="B739" s="70"/>
      <c r="C739" s="70"/>
      <c r="D739" s="70"/>
      <c r="E739" s="70"/>
      <c r="F739" s="70"/>
      <c r="G739" s="70"/>
    </row>
    <row r="740" spans="2:7" s="69" customFormat="1" x14ac:dyDescent="0.2">
      <c r="B740" s="70"/>
      <c r="C740" s="70"/>
      <c r="D740" s="70"/>
      <c r="E740" s="70"/>
      <c r="F740" s="70"/>
      <c r="G740" s="70"/>
    </row>
    <row r="741" spans="2:7" s="69" customFormat="1" x14ac:dyDescent="0.2">
      <c r="B741" s="70"/>
      <c r="C741" s="70"/>
      <c r="D741" s="70"/>
      <c r="E741" s="70"/>
      <c r="F741" s="70"/>
      <c r="G741" s="70"/>
    </row>
    <row r="742" spans="2:7" s="69" customFormat="1" x14ac:dyDescent="0.2">
      <c r="B742" s="70"/>
      <c r="C742" s="70"/>
      <c r="D742" s="70"/>
      <c r="E742" s="70"/>
      <c r="F742" s="70"/>
      <c r="G742" s="70"/>
    </row>
    <row r="743" spans="2:7" s="69" customFormat="1" x14ac:dyDescent="0.2">
      <c r="B743" s="70"/>
      <c r="C743" s="70"/>
      <c r="D743" s="70"/>
      <c r="E743" s="70"/>
      <c r="F743" s="70"/>
      <c r="G743" s="70"/>
    </row>
    <row r="744" spans="2:7" s="69" customFormat="1" x14ac:dyDescent="0.2">
      <c r="B744" s="70"/>
      <c r="C744" s="70"/>
      <c r="D744" s="70"/>
      <c r="E744" s="70"/>
      <c r="F744" s="70"/>
      <c r="G744" s="70"/>
    </row>
    <row r="745" spans="2:7" s="69" customFormat="1" x14ac:dyDescent="0.2">
      <c r="B745" s="70"/>
      <c r="C745" s="70"/>
      <c r="D745" s="70"/>
      <c r="E745" s="70"/>
      <c r="F745" s="70"/>
      <c r="G745" s="70"/>
    </row>
    <row r="746" spans="2:7" s="69" customFormat="1" x14ac:dyDescent="0.2">
      <c r="B746" s="70"/>
      <c r="C746" s="70"/>
      <c r="D746" s="70"/>
      <c r="E746" s="70"/>
      <c r="F746" s="70"/>
      <c r="G746" s="70"/>
    </row>
    <row r="747" spans="2:7" s="69" customFormat="1" x14ac:dyDescent="0.2">
      <c r="B747" s="70"/>
      <c r="C747" s="70"/>
      <c r="D747" s="70"/>
      <c r="E747" s="70"/>
      <c r="F747" s="70"/>
      <c r="G747" s="70"/>
    </row>
    <row r="748" spans="2:7" s="69" customFormat="1" x14ac:dyDescent="0.2">
      <c r="B748" s="70"/>
      <c r="C748" s="70"/>
      <c r="D748" s="70"/>
      <c r="E748" s="70"/>
      <c r="F748" s="70"/>
      <c r="G748" s="70"/>
    </row>
    <row r="749" spans="2:7" s="69" customFormat="1" x14ac:dyDescent="0.2">
      <c r="B749" s="70"/>
      <c r="C749" s="70"/>
      <c r="D749" s="70"/>
      <c r="E749" s="70"/>
      <c r="F749" s="70"/>
      <c r="G749" s="70"/>
    </row>
    <row r="750" spans="2:7" s="69" customFormat="1" x14ac:dyDescent="0.2">
      <c r="B750" s="70"/>
      <c r="C750" s="70"/>
      <c r="D750" s="70"/>
      <c r="E750" s="70"/>
      <c r="F750" s="70"/>
      <c r="G750" s="70"/>
    </row>
    <row r="751" spans="2:7" s="69" customFormat="1" x14ac:dyDescent="0.2">
      <c r="B751" s="70"/>
      <c r="C751" s="70"/>
      <c r="D751" s="70"/>
      <c r="E751" s="70"/>
      <c r="F751" s="70"/>
      <c r="G751" s="70"/>
    </row>
    <row r="752" spans="2:7" s="69" customFormat="1" x14ac:dyDescent="0.2">
      <c r="B752" s="70"/>
      <c r="C752" s="70"/>
      <c r="D752" s="70"/>
      <c r="E752" s="70"/>
      <c r="F752" s="70"/>
      <c r="G752" s="70"/>
    </row>
    <row r="753" spans="2:7" s="69" customFormat="1" x14ac:dyDescent="0.2">
      <c r="B753" s="70"/>
      <c r="C753" s="70"/>
      <c r="D753" s="70"/>
      <c r="E753" s="70"/>
      <c r="F753" s="70"/>
      <c r="G753" s="70"/>
    </row>
    <row r="754" spans="2:7" s="69" customFormat="1" x14ac:dyDescent="0.2">
      <c r="B754" s="70"/>
      <c r="C754" s="70"/>
      <c r="D754" s="70"/>
      <c r="E754" s="70"/>
      <c r="F754" s="70"/>
      <c r="G754" s="70"/>
    </row>
    <row r="755" spans="2:7" s="69" customFormat="1" x14ac:dyDescent="0.2">
      <c r="B755" s="70"/>
      <c r="C755" s="70"/>
      <c r="D755" s="70"/>
      <c r="E755" s="70"/>
      <c r="F755" s="70"/>
      <c r="G755" s="70"/>
    </row>
    <row r="756" spans="2:7" s="69" customFormat="1" x14ac:dyDescent="0.2">
      <c r="B756" s="70"/>
      <c r="C756" s="70"/>
      <c r="D756" s="70"/>
      <c r="E756" s="70"/>
      <c r="F756" s="70"/>
      <c r="G756" s="70"/>
    </row>
    <row r="757" spans="2:7" s="69" customFormat="1" x14ac:dyDescent="0.2">
      <c r="B757" s="70"/>
      <c r="C757" s="70"/>
      <c r="D757" s="70"/>
      <c r="E757" s="70"/>
      <c r="F757" s="70"/>
      <c r="G757" s="70"/>
    </row>
    <row r="758" spans="2:7" s="69" customFormat="1" x14ac:dyDescent="0.2">
      <c r="B758" s="70"/>
      <c r="C758" s="70"/>
      <c r="D758" s="70"/>
      <c r="E758" s="70"/>
      <c r="F758" s="70"/>
      <c r="G758" s="70"/>
    </row>
    <row r="759" spans="2:7" s="69" customFormat="1" x14ac:dyDescent="0.2">
      <c r="B759" s="70"/>
      <c r="C759" s="70"/>
      <c r="D759" s="70"/>
      <c r="E759" s="70"/>
      <c r="F759" s="70"/>
      <c r="G759" s="70"/>
    </row>
    <row r="760" spans="2:7" s="69" customFormat="1" x14ac:dyDescent="0.2">
      <c r="B760" s="70"/>
      <c r="C760" s="70"/>
      <c r="D760" s="70"/>
      <c r="E760" s="70"/>
      <c r="F760" s="70"/>
      <c r="G760" s="70"/>
    </row>
    <row r="761" spans="2:7" s="69" customFormat="1" x14ac:dyDescent="0.2">
      <c r="B761" s="70"/>
      <c r="C761" s="70"/>
      <c r="D761" s="70"/>
      <c r="E761" s="70"/>
      <c r="F761" s="70"/>
      <c r="G761" s="70"/>
    </row>
    <row r="762" spans="2:7" s="69" customFormat="1" x14ac:dyDescent="0.2">
      <c r="B762" s="70"/>
      <c r="C762" s="70"/>
      <c r="D762" s="70"/>
      <c r="E762" s="70"/>
      <c r="F762" s="70"/>
      <c r="G762" s="70"/>
    </row>
    <row r="763" spans="2:7" s="69" customFormat="1" x14ac:dyDescent="0.2">
      <c r="B763" s="70"/>
      <c r="C763" s="70"/>
      <c r="D763" s="70"/>
      <c r="E763" s="70"/>
      <c r="F763" s="70"/>
      <c r="G763" s="70"/>
    </row>
    <row r="764" spans="2:7" s="69" customFormat="1" x14ac:dyDescent="0.2">
      <c r="B764" s="70"/>
      <c r="C764" s="70"/>
      <c r="D764" s="70"/>
      <c r="E764" s="70"/>
      <c r="F764" s="70"/>
      <c r="G764" s="70"/>
    </row>
    <row r="765" spans="2:7" s="69" customFormat="1" x14ac:dyDescent="0.2">
      <c r="B765" s="70"/>
      <c r="C765" s="70"/>
      <c r="D765" s="70"/>
      <c r="E765" s="70"/>
      <c r="F765" s="70"/>
      <c r="G765" s="70"/>
    </row>
    <row r="766" spans="2:7" s="69" customFormat="1" x14ac:dyDescent="0.2">
      <c r="B766" s="70"/>
      <c r="C766" s="70"/>
      <c r="D766" s="70"/>
      <c r="E766" s="70"/>
      <c r="F766" s="70"/>
      <c r="G766" s="70"/>
    </row>
    <row r="767" spans="2:7" s="69" customFormat="1" x14ac:dyDescent="0.2">
      <c r="B767" s="70"/>
      <c r="C767" s="70"/>
      <c r="D767" s="70"/>
      <c r="E767" s="70"/>
      <c r="F767" s="70"/>
      <c r="G767" s="70"/>
    </row>
    <row r="768" spans="2:7" s="69" customFormat="1" x14ac:dyDescent="0.2">
      <c r="B768" s="70"/>
      <c r="C768" s="70"/>
      <c r="D768" s="70"/>
      <c r="E768" s="70"/>
      <c r="F768" s="70"/>
      <c r="G768" s="70"/>
    </row>
    <row r="769" spans="2:7" s="69" customFormat="1" x14ac:dyDescent="0.2">
      <c r="B769" s="70"/>
      <c r="C769" s="70"/>
      <c r="D769" s="70"/>
      <c r="E769" s="70"/>
      <c r="F769" s="70"/>
      <c r="G769" s="70"/>
    </row>
    <row r="770" spans="2:7" s="69" customFormat="1" x14ac:dyDescent="0.2">
      <c r="B770" s="70"/>
      <c r="C770" s="70"/>
      <c r="D770" s="70"/>
      <c r="E770" s="70"/>
      <c r="F770" s="70"/>
      <c r="G770" s="70"/>
    </row>
    <row r="771" spans="2:7" s="69" customFormat="1" x14ac:dyDescent="0.2">
      <c r="B771" s="70"/>
      <c r="C771" s="70"/>
      <c r="D771" s="70"/>
      <c r="E771" s="70"/>
      <c r="F771" s="70"/>
      <c r="G771" s="70"/>
    </row>
    <row r="772" spans="2:7" s="69" customFormat="1" x14ac:dyDescent="0.2">
      <c r="B772" s="70"/>
      <c r="C772" s="70"/>
      <c r="D772" s="70"/>
      <c r="E772" s="70"/>
      <c r="F772" s="70"/>
      <c r="G772" s="70"/>
    </row>
    <row r="773" spans="2:7" s="69" customFormat="1" x14ac:dyDescent="0.2">
      <c r="B773" s="70"/>
      <c r="C773" s="70"/>
      <c r="D773" s="70"/>
      <c r="E773" s="70"/>
      <c r="F773" s="70"/>
      <c r="G773" s="70"/>
    </row>
    <row r="774" spans="2:7" s="69" customFormat="1" x14ac:dyDescent="0.2">
      <c r="B774" s="70"/>
      <c r="C774" s="70"/>
      <c r="D774" s="70"/>
      <c r="E774" s="70"/>
      <c r="F774" s="70"/>
      <c r="G774" s="70"/>
    </row>
    <row r="775" spans="2:7" s="69" customFormat="1" x14ac:dyDescent="0.2">
      <c r="B775" s="70"/>
      <c r="C775" s="70"/>
      <c r="D775" s="70"/>
      <c r="E775" s="70"/>
      <c r="F775" s="70"/>
      <c r="G775" s="70"/>
    </row>
    <row r="776" spans="2:7" s="69" customFormat="1" x14ac:dyDescent="0.2">
      <c r="B776" s="70"/>
      <c r="C776" s="70"/>
      <c r="D776" s="70"/>
      <c r="E776" s="70"/>
      <c r="F776" s="70"/>
      <c r="G776" s="70"/>
    </row>
    <row r="777" spans="2:7" s="69" customFormat="1" x14ac:dyDescent="0.2">
      <c r="B777" s="70"/>
      <c r="C777" s="70"/>
      <c r="D777" s="70"/>
      <c r="E777" s="70"/>
      <c r="F777" s="70"/>
      <c r="G777" s="70"/>
    </row>
    <row r="778" spans="2:7" s="69" customFormat="1" x14ac:dyDescent="0.2">
      <c r="B778" s="70"/>
      <c r="C778" s="70"/>
      <c r="D778" s="70"/>
      <c r="E778" s="70"/>
      <c r="F778" s="70"/>
      <c r="G778" s="70"/>
    </row>
    <row r="779" spans="2:7" s="69" customFormat="1" x14ac:dyDescent="0.2">
      <c r="B779" s="70"/>
      <c r="C779" s="70"/>
      <c r="D779" s="70"/>
      <c r="E779" s="70"/>
      <c r="F779" s="70"/>
      <c r="G779" s="70"/>
    </row>
    <row r="780" spans="2:7" s="69" customFormat="1" x14ac:dyDescent="0.2">
      <c r="B780" s="70"/>
      <c r="C780" s="70"/>
      <c r="D780" s="70"/>
      <c r="E780" s="70"/>
      <c r="F780" s="70"/>
      <c r="G780" s="70"/>
    </row>
    <row r="781" spans="2:7" s="69" customFormat="1" x14ac:dyDescent="0.2">
      <c r="B781" s="70"/>
      <c r="C781" s="70"/>
      <c r="D781" s="70"/>
      <c r="E781" s="70"/>
      <c r="F781" s="70"/>
      <c r="G781" s="70"/>
    </row>
    <row r="782" spans="2:7" s="69" customFormat="1" x14ac:dyDescent="0.2">
      <c r="B782" s="70"/>
      <c r="C782" s="70"/>
      <c r="D782" s="70"/>
      <c r="E782" s="70"/>
      <c r="F782" s="70"/>
      <c r="G782" s="70"/>
    </row>
    <row r="783" spans="2:7" s="69" customFormat="1" x14ac:dyDescent="0.2">
      <c r="B783" s="70"/>
      <c r="C783" s="70"/>
      <c r="D783" s="70"/>
      <c r="E783" s="70"/>
      <c r="F783" s="70"/>
      <c r="G783" s="70"/>
    </row>
    <row r="784" spans="2:7" s="69" customFormat="1" x14ac:dyDescent="0.2">
      <c r="B784" s="70"/>
      <c r="C784" s="70"/>
      <c r="D784" s="70"/>
      <c r="E784" s="70"/>
      <c r="F784" s="70"/>
      <c r="G784" s="70"/>
    </row>
    <row r="785" spans="2:7" s="69" customFormat="1" x14ac:dyDescent="0.2">
      <c r="B785" s="70"/>
      <c r="C785" s="70"/>
      <c r="D785" s="70"/>
      <c r="E785" s="70"/>
      <c r="F785" s="70"/>
      <c r="G785" s="70"/>
    </row>
    <row r="786" spans="2:7" s="69" customFormat="1" x14ac:dyDescent="0.2">
      <c r="B786" s="70"/>
      <c r="C786" s="70"/>
      <c r="D786" s="70"/>
      <c r="E786" s="70"/>
      <c r="F786" s="70"/>
      <c r="G786" s="70"/>
    </row>
    <row r="787" spans="2:7" s="69" customFormat="1" x14ac:dyDescent="0.2">
      <c r="B787" s="70"/>
      <c r="C787" s="70"/>
      <c r="D787" s="70"/>
      <c r="E787" s="70"/>
      <c r="F787" s="70"/>
      <c r="G787" s="70"/>
    </row>
    <row r="788" spans="2:7" s="69" customFormat="1" x14ac:dyDescent="0.2">
      <c r="B788" s="70"/>
      <c r="C788" s="70"/>
      <c r="D788" s="70"/>
      <c r="E788" s="70"/>
      <c r="F788" s="70"/>
      <c r="G788" s="70"/>
    </row>
    <row r="789" spans="2:7" s="69" customFormat="1" x14ac:dyDescent="0.2">
      <c r="B789" s="70"/>
      <c r="C789" s="70"/>
      <c r="D789" s="70"/>
      <c r="E789" s="70"/>
      <c r="F789" s="70"/>
      <c r="G789" s="70"/>
    </row>
    <row r="790" spans="2:7" s="69" customFormat="1" x14ac:dyDescent="0.2">
      <c r="B790" s="70"/>
      <c r="C790" s="70"/>
      <c r="D790" s="70"/>
      <c r="E790" s="70"/>
      <c r="F790" s="70"/>
      <c r="G790" s="70"/>
    </row>
    <row r="791" spans="2:7" s="69" customFormat="1" x14ac:dyDescent="0.2">
      <c r="B791" s="70"/>
      <c r="C791" s="70"/>
      <c r="D791" s="70"/>
      <c r="E791" s="70"/>
      <c r="F791" s="70"/>
      <c r="G791" s="70"/>
    </row>
    <row r="792" spans="2:7" s="69" customFormat="1" x14ac:dyDescent="0.2">
      <c r="B792" s="70"/>
      <c r="C792" s="70"/>
      <c r="D792" s="70"/>
      <c r="E792" s="70"/>
      <c r="F792" s="70"/>
      <c r="G792" s="70"/>
    </row>
    <row r="793" spans="2:7" s="69" customFormat="1" x14ac:dyDescent="0.2">
      <c r="B793" s="70"/>
      <c r="C793" s="70"/>
      <c r="D793" s="70"/>
      <c r="E793" s="70"/>
      <c r="F793" s="70"/>
      <c r="G793" s="70"/>
    </row>
    <row r="794" spans="2:7" s="69" customFormat="1" x14ac:dyDescent="0.2">
      <c r="B794" s="70"/>
      <c r="C794" s="70"/>
      <c r="D794" s="70"/>
      <c r="E794" s="70"/>
      <c r="F794" s="70"/>
      <c r="G794" s="70"/>
    </row>
    <row r="795" spans="2:7" s="69" customFormat="1" x14ac:dyDescent="0.2">
      <c r="B795" s="70"/>
      <c r="C795" s="70"/>
      <c r="D795" s="70"/>
      <c r="E795" s="70"/>
      <c r="F795" s="70"/>
      <c r="G795" s="70"/>
    </row>
    <row r="796" spans="2:7" s="69" customFormat="1" x14ac:dyDescent="0.2">
      <c r="B796" s="70"/>
      <c r="C796" s="70"/>
      <c r="D796" s="70"/>
      <c r="E796" s="70"/>
      <c r="F796" s="70"/>
      <c r="G796" s="70"/>
    </row>
    <row r="797" spans="2:7" s="69" customFormat="1" x14ac:dyDescent="0.2">
      <c r="B797" s="70"/>
      <c r="C797" s="70"/>
      <c r="D797" s="70"/>
      <c r="E797" s="70"/>
      <c r="F797" s="70"/>
      <c r="G797" s="70"/>
    </row>
    <row r="798" spans="2:7" s="69" customFormat="1" x14ac:dyDescent="0.2">
      <c r="B798" s="70"/>
      <c r="C798" s="70"/>
      <c r="D798" s="70"/>
      <c r="E798" s="70"/>
      <c r="F798" s="70"/>
      <c r="G798" s="70"/>
    </row>
    <row r="799" spans="2:7" s="69" customFormat="1" x14ac:dyDescent="0.2">
      <c r="B799" s="70"/>
      <c r="C799" s="70"/>
      <c r="D799" s="70"/>
      <c r="E799" s="70"/>
      <c r="F799" s="70"/>
      <c r="G799" s="70"/>
    </row>
    <row r="800" spans="2:7" s="69" customFormat="1" x14ac:dyDescent="0.2">
      <c r="B800" s="70"/>
      <c r="C800" s="70"/>
      <c r="D800" s="70"/>
      <c r="E800" s="70"/>
      <c r="F800" s="70"/>
      <c r="G800" s="70"/>
    </row>
    <row r="801" spans="2:7" s="69" customFormat="1" x14ac:dyDescent="0.2">
      <c r="B801" s="70"/>
      <c r="C801" s="70"/>
      <c r="D801" s="70"/>
      <c r="E801" s="70"/>
      <c r="F801" s="70"/>
      <c r="G801" s="70"/>
    </row>
    <row r="802" spans="2:7" s="69" customFormat="1" x14ac:dyDescent="0.2">
      <c r="B802" s="70"/>
      <c r="C802" s="70"/>
      <c r="D802" s="70"/>
      <c r="E802" s="70"/>
      <c r="F802" s="70"/>
      <c r="G802" s="70"/>
    </row>
    <row r="803" spans="2:7" s="69" customFormat="1" x14ac:dyDescent="0.2">
      <c r="B803" s="70"/>
      <c r="C803" s="70"/>
      <c r="D803" s="70"/>
      <c r="E803" s="70"/>
      <c r="F803" s="70"/>
      <c r="G803" s="70"/>
    </row>
    <row r="804" spans="2:7" s="69" customFormat="1" x14ac:dyDescent="0.2">
      <c r="B804" s="70"/>
      <c r="C804" s="70"/>
      <c r="D804" s="70"/>
      <c r="E804" s="70"/>
      <c r="F804" s="70"/>
      <c r="G804" s="70"/>
    </row>
    <row r="805" spans="2:7" s="69" customFormat="1" x14ac:dyDescent="0.2">
      <c r="B805" s="70"/>
      <c r="C805" s="70"/>
      <c r="D805" s="70"/>
      <c r="E805" s="70"/>
      <c r="F805" s="70"/>
      <c r="G805" s="70"/>
    </row>
    <row r="806" spans="2:7" s="69" customFormat="1" x14ac:dyDescent="0.2">
      <c r="B806" s="70"/>
      <c r="C806" s="70"/>
      <c r="D806" s="70"/>
      <c r="E806" s="70"/>
      <c r="F806" s="70"/>
      <c r="G806" s="70"/>
    </row>
    <row r="807" spans="2:7" s="69" customFormat="1" x14ac:dyDescent="0.2">
      <c r="B807" s="70"/>
      <c r="C807" s="70"/>
      <c r="D807" s="70"/>
      <c r="E807" s="70"/>
      <c r="F807" s="70"/>
      <c r="G807" s="70"/>
    </row>
    <row r="808" spans="2:7" s="69" customFormat="1" x14ac:dyDescent="0.2">
      <c r="B808" s="70"/>
      <c r="C808" s="70"/>
      <c r="D808" s="70"/>
      <c r="E808" s="70"/>
      <c r="F808" s="70"/>
      <c r="G808" s="70"/>
    </row>
    <row r="809" spans="2:7" s="69" customFormat="1" x14ac:dyDescent="0.2">
      <c r="B809" s="70"/>
      <c r="C809" s="70"/>
      <c r="D809" s="70"/>
      <c r="E809" s="70"/>
      <c r="F809" s="70"/>
      <c r="G809" s="70"/>
    </row>
    <row r="810" spans="2:7" s="69" customFormat="1" x14ac:dyDescent="0.2">
      <c r="B810" s="70"/>
      <c r="C810" s="70"/>
      <c r="D810" s="70"/>
      <c r="E810" s="70"/>
      <c r="F810" s="70"/>
      <c r="G810" s="70"/>
    </row>
    <row r="811" spans="2:7" s="69" customFormat="1" x14ac:dyDescent="0.2">
      <c r="B811" s="70"/>
      <c r="C811" s="70"/>
      <c r="D811" s="70"/>
      <c r="E811" s="70"/>
      <c r="F811" s="70"/>
      <c r="G811" s="70"/>
    </row>
    <row r="812" spans="2:7" s="69" customFormat="1" x14ac:dyDescent="0.2">
      <c r="B812" s="70"/>
      <c r="C812" s="70"/>
      <c r="D812" s="70"/>
      <c r="E812" s="70"/>
      <c r="F812" s="70"/>
      <c r="G812" s="70"/>
    </row>
    <row r="813" spans="2:7" s="69" customFormat="1" x14ac:dyDescent="0.2">
      <c r="B813" s="70"/>
      <c r="C813" s="70"/>
      <c r="D813" s="70"/>
      <c r="E813" s="70"/>
      <c r="F813" s="70"/>
      <c r="G813" s="70"/>
    </row>
    <row r="814" spans="2:7" s="69" customFormat="1" x14ac:dyDescent="0.2">
      <c r="B814" s="70"/>
      <c r="C814" s="70"/>
      <c r="D814" s="70"/>
      <c r="E814" s="70"/>
      <c r="F814" s="70"/>
      <c r="G814" s="70"/>
    </row>
    <row r="815" spans="2:7" s="69" customFormat="1" x14ac:dyDescent="0.2">
      <c r="B815" s="70"/>
      <c r="C815" s="70"/>
      <c r="D815" s="70"/>
      <c r="E815" s="70"/>
      <c r="F815" s="70"/>
      <c r="G815" s="70"/>
    </row>
    <row r="816" spans="2:7" s="69" customFormat="1" x14ac:dyDescent="0.2">
      <c r="B816" s="70"/>
      <c r="C816" s="70"/>
      <c r="D816" s="70"/>
      <c r="E816" s="70"/>
      <c r="F816" s="70"/>
      <c r="G816" s="70"/>
    </row>
    <row r="817" spans="2:7" s="69" customFormat="1" x14ac:dyDescent="0.2">
      <c r="B817" s="70"/>
      <c r="C817" s="70"/>
      <c r="D817" s="70"/>
      <c r="E817" s="70"/>
      <c r="F817" s="70"/>
      <c r="G817" s="70"/>
    </row>
    <row r="818" spans="2:7" s="69" customFormat="1" x14ac:dyDescent="0.2">
      <c r="B818" s="70"/>
      <c r="C818" s="70"/>
      <c r="D818" s="70"/>
      <c r="E818" s="70"/>
      <c r="F818" s="70"/>
      <c r="G818" s="70"/>
    </row>
    <row r="819" spans="2:7" s="69" customFormat="1" x14ac:dyDescent="0.2">
      <c r="B819" s="70"/>
      <c r="C819" s="70"/>
      <c r="D819" s="70"/>
      <c r="E819" s="70"/>
      <c r="F819" s="70"/>
      <c r="G819" s="70"/>
    </row>
    <row r="820" spans="2:7" s="69" customFormat="1" x14ac:dyDescent="0.2">
      <c r="B820" s="70"/>
      <c r="C820" s="70"/>
      <c r="D820" s="70"/>
      <c r="E820" s="70"/>
      <c r="F820" s="70"/>
      <c r="G820" s="70"/>
    </row>
    <row r="821" spans="2:7" s="69" customFormat="1" x14ac:dyDescent="0.2">
      <c r="B821" s="70"/>
      <c r="C821" s="70"/>
      <c r="D821" s="70"/>
      <c r="E821" s="70"/>
      <c r="F821" s="70"/>
      <c r="G821" s="70"/>
    </row>
    <row r="822" spans="2:7" s="69" customFormat="1" x14ac:dyDescent="0.2">
      <c r="B822" s="70"/>
      <c r="C822" s="70"/>
      <c r="D822" s="70"/>
      <c r="E822" s="70"/>
      <c r="F822" s="70"/>
      <c r="G822" s="70"/>
    </row>
    <row r="823" spans="2:7" s="69" customFormat="1" x14ac:dyDescent="0.2">
      <c r="B823" s="70"/>
      <c r="C823" s="70"/>
      <c r="D823" s="70"/>
      <c r="E823" s="70"/>
      <c r="F823" s="70"/>
      <c r="G823" s="70"/>
    </row>
    <row r="824" spans="2:7" s="69" customFormat="1" x14ac:dyDescent="0.2">
      <c r="B824" s="70"/>
      <c r="C824" s="70"/>
      <c r="D824" s="70"/>
      <c r="E824" s="70"/>
      <c r="F824" s="70"/>
      <c r="G824" s="70"/>
    </row>
    <row r="825" spans="2:7" s="69" customFormat="1" x14ac:dyDescent="0.2">
      <c r="B825" s="70"/>
      <c r="C825" s="70"/>
      <c r="D825" s="70"/>
      <c r="E825" s="70"/>
      <c r="F825" s="70"/>
      <c r="G825" s="70"/>
    </row>
    <row r="826" spans="2:7" s="69" customFormat="1" x14ac:dyDescent="0.2">
      <c r="B826" s="70"/>
      <c r="C826" s="70"/>
      <c r="D826" s="70"/>
      <c r="E826" s="70"/>
      <c r="F826" s="70"/>
      <c r="G826" s="70"/>
    </row>
    <row r="827" spans="2:7" s="69" customFormat="1" x14ac:dyDescent="0.2">
      <c r="B827" s="70"/>
      <c r="C827" s="70"/>
      <c r="D827" s="70"/>
      <c r="E827" s="70"/>
      <c r="F827" s="70"/>
      <c r="G827" s="70"/>
    </row>
    <row r="828" spans="2:7" s="69" customFormat="1" x14ac:dyDescent="0.2">
      <c r="B828" s="70"/>
      <c r="C828" s="70"/>
      <c r="D828" s="70"/>
      <c r="E828" s="70"/>
      <c r="F828" s="70"/>
      <c r="G828" s="70"/>
    </row>
    <row r="829" spans="2:7" s="69" customFormat="1" x14ac:dyDescent="0.2">
      <c r="B829" s="70"/>
      <c r="C829" s="70"/>
      <c r="D829" s="70"/>
      <c r="E829" s="70"/>
      <c r="F829" s="70"/>
      <c r="G829" s="70"/>
    </row>
    <row r="830" spans="2:7" s="69" customFormat="1" x14ac:dyDescent="0.2">
      <c r="B830" s="70"/>
      <c r="C830" s="70"/>
      <c r="D830" s="70"/>
      <c r="E830" s="70"/>
      <c r="F830" s="70"/>
      <c r="G830" s="70"/>
    </row>
    <row r="831" spans="2:7" s="69" customFormat="1" x14ac:dyDescent="0.2">
      <c r="B831" s="70"/>
      <c r="C831" s="70"/>
      <c r="D831" s="70"/>
      <c r="E831" s="70"/>
      <c r="F831" s="70"/>
      <c r="G831" s="70"/>
    </row>
    <row r="832" spans="2:7" s="69" customFormat="1" x14ac:dyDescent="0.2">
      <c r="B832" s="70"/>
      <c r="C832" s="70"/>
      <c r="D832" s="70"/>
      <c r="E832" s="70"/>
      <c r="F832" s="70"/>
      <c r="G832" s="70"/>
    </row>
    <row r="833" spans="2:7" s="69" customFormat="1" x14ac:dyDescent="0.2">
      <c r="B833" s="70"/>
      <c r="C833" s="70"/>
      <c r="D833" s="70"/>
      <c r="E833" s="70"/>
      <c r="F833" s="70"/>
      <c r="G833" s="70"/>
    </row>
    <row r="834" spans="2:7" s="69" customFormat="1" x14ac:dyDescent="0.2">
      <c r="B834" s="70"/>
      <c r="C834" s="70"/>
      <c r="D834" s="70"/>
      <c r="E834" s="70"/>
      <c r="F834" s="70"/>
      <c r="G834" s="70"/>
    </row>
    <row r="835" spans="2:7" s="69" customFormat="1" x14ac:dyDescent="0.2">
      <c r="B835" s="70"/>
      <c r="C835" s="70"/>
      <c r="D835" s="70"/>
      <c r="E835" s="70"/>
      <c r="F835" s="70"/>
      <c r="G835" s="70"/>
    </row>
    <row r="836" spans="2:7" s="69" customFormat="1" x14ac:dyDescent="0.2">
      <c r="B836" s="70"/>
      <c r="C836" s="70"/>
      <c r="D836" s="70"/>
      <c r="E836" s="70"/>
      <c r="F836" s="70"/>
      <c r="G836" s="70"/>
    </row>
    <row r="837" spans="2:7" s="69" customFormat="1" x14ac:dyDescent="0.2">
      <c r="B837" s="70"/>
      <c r="C837" s="70"/>
      <c r="D837" s="70"/>
      <c r="E837" s="70"/>
      <c r="F837" s="70"/>
      <c r="G837" s="70"/>
    </row>
    <row r="838" spans="2:7" s="69" customFormat="1" x14ac:dyDescent="0.2">
      <c r="B838" s="70"/>
      <c r="C838" s="70"/>
      <c r="D838" s="70"/>
      <c r="E838" s="70"/>
      <c r="F838" s="70"/>
      <c r="G838" s="70"/>
    </row>
    <row r="839" spans="2:7" s="69" customFormat="1" x14ac:dyDescent="0.2">
      <c r="B839" s="70"/>
      <c r="C839" s="70"/>
      <c r="D839" s="70"/>
      <c r="E839" s="70"/>
      <c r="F839" s="70"/>
      <c r="G839" s="70"/>
    </row>
    <row r="840" spans="2:7" s="69" customFormat="1" x14ac:dyDescent="0.2">
      <c r="B840" s="70"/>
      <c r="C840" s="70"/>
      <c r="D840" s="70"/>
      <c r="E840" s="70"/>
      <c r="F840" s="70"/>
      <c r="G840" s="70"/>
    </row>
    <row r="841" spans="2:7" s="69" customFormat="1" x14ac:dyDescent="0.2">
      <c r="B841" s="70"/>
      <c r="C841" s="70"/>
      <c r="D841" s="70"/>
      <c r="E841" s="70"/>
      <c r="F841" s="70"/>
      <c r="G841" s="70"/>
    </row>
    <row r="842" spans="2:7" s="69" customFormat="1" x14ac:dyDescent="0.2">
      <c r="B842" s="70"/>
      <c r="C842" s="70"/>
      <c r="D842" s="70"/>
      <c r="E842" s="70"/>
      <c r="F842" s="70"/>
      <c r="G842" s="70"/>
    </row>
    <row r="843" spans="2:7" s="69" customFormat="1" x14ac:dyDescent="0.2">
      <c r="B843" s="70"/>
      <c r="C843" s="70"/>
      <c r="D843" s="70"/>
      <c r="E843" s="70"/>
      <c r="F843" s="70"/>
      <c r="G843" s="70"/>
    </row>
    <row r="844" spans="2:7" s="69" customFormat="1" x14ac:dyDescent="0.2">
      <c r="B844" s="70"/>
      <c r="C844" s="70"/>
      <c r="D844" s="70"/>
      <c r="E844" s="70"/>
      <c r="F844" s="70"/>
      <c r="G844" s="70"/>
    </row>
    <row r="845" spans="2:7" s="69" customFormat="1" x14ac:dyDescent="0.2">
      <c r="B845" s="70"/>
      <c r="C845" s="70"/>
      <c r="D845" s="70"/>
      <c r="E845" s="70"/>
      <c r="F845" s="70"/>
      <c r="G845" s="70"/>
    </row>
    <row r="846" spans="2:7" s="69" customFormat="1" x14ac:dyDescent="0.2">
      <c r="B846" s="70"/>
      <c r="C846" s="70"/>
      <c r="D846" s="70"/>
      <c r="E846" s="70"/>
      <c r="F846" s="70"/>
      <c r="G846" s="70"/>
    </row>
    <row r="847" spans="2:7" s="69" customFormat="1" x14ac:dyDescent="0.2">
      <c r="B847" s="70"/>
      <c r="C847" s="70"/>
      <c r="D847" s="70"/>
      <c r="E847" s="70"/>
      <c r="F847" s="70"/>
      <c r="G847" s="70"/>
    </row>
    <row r="848" spans="2:7" s="69" customFormat="1" x14ac:dyDescent="0.2">
      <c r="B848" s="70"/>
      <c r="C848" s="70"/>
      <c r="D848" s="70"/>
      <c r="E848" s="70"/>
      <c r="F848" s="70"/>
      <c r="G848" s="70"/>
    </row>
    <row r="849" spans="2:7" s="69" customFormat="1" x14ac:dyDescent="0.2">
      <c r="B849" s="70"/>
      <c r="C849" s="70"/>
      <c r="D849" s="70"/>
      <c r="E849" s="70"/>
      <c r="F849" s="70"/>
      <c r="G849" s="70"/>
    </row>
    <row r="850" spans="2:7" s="69" customFormat="1" x14ac:dyDescent="0.2">
      <c r="B850" s="70"/>
      <c r="C850" s="70"/>
      <c r="D850" s="70"/>
      <c r="E850" s="70"/>
      <c r="F850" s="70"/>
      <c r="G850" s="70"/>
    </row>
    <row r="851" spans="2:7" s="69" customFormat="1" x14ac:dyDescent="0.2">
      <c r="B851" s="70"/>
      <c r="C851" s="70"/>
      <c r="D851" s="70"/>
      <c r="E851" s="70"/>
      <c r="F851" s="70"/>
      <c r="G851" s="70"/>
    </row>
    <row r="852" spans="2:7" s="69" customFormat="1" x14ac:dyDescent="0.2">
      <c r="B852" s="70"/>
      <c r="C852" s="70"/>
      <c r="D852" s="70"/>
      <c r="E852" s="70"/>
      <c r="F852" s="70"/>
      <c r="G852" s="70"/>
    </row>
    <row r="853" spans="2:7" s="69" customFormat="1" x14ac:dyDescent="0.2">
      <c r="B853" s="70"/>
      <c r="C853" s="70"/>
      <c r="D853" s="70"/>
      <c r="E853" s="70"/>
      <c r="F853" s="70"/>
      <c r="G853" s="70"/>
    </row>
    <row r="854" spans="2:7" s="69" customFormat="1" x14ac:dyDescent="0.2">
      <c r="B854" s="70"/>
      <c r="C854" s="70"/>
      <c r="D854" s="70"/>
      <c r="E854" s="70"/>
      <c r="F854" s="70"/>
      <c r="G854" s="70"/>
    </row>
    <row r="855" spans="2:7" s="69" customFormat="1" x14ac:dyDescent="0.2">
      <c r="B855" s="70"/>
      <c r="C855" s="70"/>
      <c r="D855" s="70"/>
      <c r="E855" s="70"/>
      <c r="F855" s="70"/>
      <c r="G855" s="70"/>
    </row>
    <row r="856" spans="2:7" s="69" customFormat="1" x14ac:dyDescent="0.2">
      <c r="B856" s="70"/>
      <c r="C856" s="70"/>
      <c r="D856" s="70"/>
      <c r="E856" s="70"/>
      <c r="F856" s="70"/>
      <c r="G856" s="70"/>
    </row>
    <row r="857" spans="2:7" s="69" customFormat="1" x14ac:dyDescent="0.2">
      <c r="B857" s="70"/>
      <c r="C857" s="70"/>
      <c r="D857" s="70"/>
      <c r="E857" s="70"/>
      <c r="F857" s="70"/>
      <c r="G857" s="70"/>
    </row>
    <row r="858" spans="2:7" s="69" customFormat="1" x14ac:dyDescent="0.2">
      <c r="B858" s="70"/>
      <c r="C858" s="70"/>
      <c r="D858" s="70"/>
      <c r="E858" s="70"/>
      <c r="F858" s="70"/>
      <c r="G858" s="70"/>
    </row>
    <row r="859" spans="2:7" s="69" customFormat="1" x14ac:dyDescent="0.2">
      <c r="B859" s="70"/>
      <c r="C859" s="70"/>
      <c r="D859" s="70"/>
      <c r="E859" s="70"/>
      <c r="F859" s="70"/>
      <c r="G859" s="70"/>
    </row>
    <row r="860" spans="2:7" s="69" customFormat="1" x14ac:dyDescent="0.2">
      <c r="B860" s="70"/>
      <c r="C860" s="70"/>
      <c r="D860" s="70"/>
      <c r="E860" s="70"/>
      <c r="F860" s="70"/>
      <c r="G860" s="70"/>
    </row>
    <row r="861" spans="2:7" s="69" customFormat="1" x14ac:dyDescent="0.2">
      <c r="B861" s="70"/>
      <c r="C861" s="70"/>
      <c r="D861" s="70"/>
      <c r="E861" s="70"/>
      <c r="F861" s="70"/>
      <c r="G861" s="70"/>
    </row>
    <row r="862" spans="2:7" s="69" customFormat="1" x14ac:dyDescent="0.2">
      <c r="B862" s="70"/>
      <c r="C862" s="70"/>
      <c r="D862" s="70"/>
      <c r="E862" s="70"/>
      <c r="F862" s="70"/>
      <c r="G862" s="70"/>
    </row>
    <row r="863" spans="2:7" s="69" customFormat="1" x14ac:dyDescent="0.2">
      <c r="B863" s="70"/>
      <c r="C863" s="70"/>
      <c r="D863" s="70"/>
      <c r="E863" s="70"/>
      <c r="F863" s="70"/>
      <c r="G863" s="70"/>
    </row>
    <row r="864" spans="2:7" s="69" customFormat="1" x14ac:dyDescent="0.2">
      <c r="B864" s="70"/>
      <c r="C864" s="70"/>
      <c r="D864" s="70"/>
      <c r="E864" s="70"/>
      <c r="F864" s="70"/>
      <c r="G864" s="70"/>
    </row>
    <row r="865" spans="2:7" s="69" customFormat="1" x14ac:dyDescent="0.2">
      <c r="B865" s="70"/>
      <c r="C865" s="70"/>
      <c r="D865" s="70"/>
      <c r="E865" s="70"/>
      <c r="F865" s="70"/>
      <c r="G865" s="70"/>
    </row>
    <row r="866" spans="2:7" s="69" customFormat="1" x14ac:dyDescent="0.2">
      <c r="B866" s="70"/>
      <c r="C866" s="70"/>
      <c r="D866" s="70"/>
      <c r="E866" s="70"/>
      <c r="F866" s="70"/>
      <c r="G866" s="70"/>
    </row>
    <row r="867" spans="2:7" s="69" customFormat="1" x14ac:dyDescent="0.2">
      <c r="B867" s="70"/>
      <c r="C867" s="70"/>
      <c r="D867" s="70"/>
      <c r="E867" s="70"/>
      <c r="F867" s="70"/>
      <c r="G867" s="70"/>
    </row>
    <row r="868" spans="2:7" s="69" customFormat="1" x14ac:dyDescent="0.2">
      <c r="B868" s="70"/>
      <c r="C868" s="70"/>
      <c r="D868" s="70"/>
      <c r="E868" s="70"/>
      <c r="F868" s="70"/>
      <c r="G868" s="70"/>
    </row>
    <row r="869" spans="2:7" s="69" customFormat="1" x14ac:dyDescent="0.2">
      <c r="B869" s="70"/>
      <c r="C869" s="70"/>
      <c r="D869" s="70"/>
      <c r="E869" s="70"/>
      <c r="F869" s="70"/>
      <c r="G869" s="70"/>
    </row>
    <row r="870" spans="2:7" s="69" customFormat="1" x14ac:dyDescent="0.2">
      <c r="B870" s="70"/>
      <c r="C870" s="70"/>
      <c r="D870" s="70"/>
      <c r="E870" s="70"/>
      <c r="F870" s="70"/>
      <c r="G870" s="70"/>
    </row>
    <row r="871" spans="2:7" s="69" customFormat="1" x14ac:dyDescent="0.2">
      <c r="B871" s="70"/>
      <c r="C871" s="70"/>
      <c r="D871" s="70"/>
      <c r="E871" s="70"/>
      <c r="F871" s="70"/>
      <c r="G871" s="70"/>
    </row>
    <row r="872" spans="2:7" s="69" customFormat="1" x14ac:dyDescent="0.2">
      <c r="B872" s="70"/>
      <c r="C872" s="70"/>
      <c r="D872" s="70"/>
      <c r="E872" s="70"/>
      <c r="F872" s="70"/>
      <c r="G872" s="70"/>
    </row>
    <row r="873" spans="2:7" s="69" customFormat="1" x14ac:dyDescent="0.2">
      <c r="B873" s="70"/>
      <c r="C873" s="70"/>
      <c r="D873" s="70"/>
      <c r="E873" s="70"/>
      <c r="F873" s="70"/>
      <c r="G873" s="70"/>
    </row>
    <row r="874" spans="2:7" s="69" customFormat="1" x14ac:dyDescent="0.2">
      <c r="B874" s="70"/>
      <c r="C874" s="70"/>
      <c r="D874" s="70"/>
      <c r="E874" s="70"/>
      <c r="F874" s="70"/>
      <c r="G874" s="70"/>
    </row>
    <row r="875" spans="2:7" s="69" customFormat="1" x14ac:dyDescent="0.2">
      <c r="B875" s="70"/>
      <c r="C875" s="70"/>
      <c r="D875" s="70"/>
      <c r="E875" s="70"/>
      <c r="F875" s="70"/>
      <c r="G875" s="70"/>
    </row>
    <row r="876" spans="2:7" s="69" customFormat="1" x14ac:dyDescent="0.2">
      <c r="B876" s="70"/>
      <c r="C876" s="70"/>
      <c r="D876" s="70"/>
      <c r="E876" s="70"/>
      <c r="F876" s="70"/>
      <c r="G876" s="70"/>
    </row>
    <row r="877" spans="2:7" s="69" customFormat="1" x14ac:dyDescent="0.2">
      <c r="B877" s="70"/>
      <c r="C877" s="70"/>
      <c r="D877" s="70"/>
      <c r="E877" s="70"/>
      <c r="F877" s="70"/>
      <c r="G877" s="70"/>
    </row>
    <row r="878" spans="2:7" s="69" customFormat="1" x14ac:dyDescent="0.2">
      <c r="B878" s="70"/>
      <c r="C878" s="70"/>
      <c r="D878" s="70"/>
      <c r="E878" s="70"/>
      <c r="F878" s="70"/>
      <c r="G878" s="70"/>
    </row>
    <row r="879" spans="2:7" s="69" customFormat="1" x14ac:dyDescent="0.2">
      <c r="B879" s="70"/>
      <c r="C879" s="70"/>
      <c r="D879" s="70"/>
      <c r="E879" s="70"/>
      <c r="F879" s="70"/>
      <c r="G879" s="70"/>
    </row>
    <row r="880" spans="2:7" s="69" customFormat="1" x14ac:dyDescent="0.2">
      <c r="B880" s="70"/>
      <c r="C880" s="70"/>
      <c r="D880" s="70"/>
      <c r="E880" s="70"/>
      <c r="F880" s="70"/>
      <c r="G880" s="70"/>
    </row>
    <row r="881" spans="2:7" s="69" customFormat="1" x14ac:dyDescent="0.2">
      <c r="B881" s="70"/>
      <c r="C881" s="70"/>
      <c r="D881" s="70"/>
      <c r="E881" s="70"/>
      <c r="F881" s="70"/>
      <c r="G881" s="70"/>
    </row>
    <row r="882" spans="2:7" s="69" customFormat="1" x14ac:dyDescent="0.2">
      <c r="B882" s="70"/>
      <c r="C882" s="70"/>
      <c r="D882" s="70"/>
      <c r="E882" s="70"/>
      <c r="F882" s="70"/>
      <c r="G882" s="70"/>
    </row>
    <row r="883" spans="2:7" s="69" customFormat="1" x14ac:dyDescent="0.2">
      <c r="B883" s="70"/>
      <c r="C883" s="70"/>
      <c r="D883" s="70"/>
      <c r="E883" s="70"/>
      <c r="F883" s="70"/>
      <c r="G883" s="70"/>
    </row>
    <row r="884" spans="2:7" s="69" customFormat="1" x14ac:dyDescent="0.2">
      <c r="B884" s="70"/>
      <c r="C884" s="70"/>
      <c r="D884" s="70"/>
      <c r="E884" s="70"/>
      <c r="F884" s="70"/>
      <c r="G884" s="70"/>
    </row>
    <row r="885" spans="2:7" s="69" customFormat="1" x14ac:dyDescent="0.2">
      <c r="B885" s="70"/>
      <c r="C885" s="70"/>
      <c r="D885" s="70"/>
      <c r="E885" s="70"/>
      <c r="F885" s="70"/>
      <c r="G885" s="70"/>
    </row>
    <row r="886" spans="2:7" s="69" customFormat="1" x14ac:dyDescent="0.2">
      <c r="B886" s="70"/>
      <c r="C886" s="70"/>
      <c r="D886" s="70"/>
      <c r="E886" s="70"/>
      <c r="F886" s="70"/>
      <c r="G886" s="70"/>
    </row>
    <row r="887" spans="2:7" s="69" customFormat="1" x14ac:dyDescent="0.2">
      <c r="B887" s="70"/>
      <c r="C887" s="70"/>
      <c r="D887" s="70"/>
      <c r="E887" s="70"/>
      <c r="F887" s="70"/>
      <c r="G887" s="70"/>
    </row>
    <row r="888" spans="2:7" s="69" customFormat="1" x14ac:dyDescent="0.2">
      <c r="B888" s="70"/>
      <c r="C888" s="70"/>
      <c r="D888" s="70"/>
      <c r="E888" s="70"/>
      <c r="F888" s="70"/>
      <c r="G888" s="70"/>
    </row>
    <row r="889" spans="2:7" s="69" customFormat="1" x14ac:dyDescent="0.2">
      <c r="B889" s="70"/>
      <c r="C889" s="70"/>
      <c r="D889" s="70"/>
      <c r="E889" s="70"/>
      <c r="F889" s="70"/>
      <c r="G889" s="70"/>
    </row>
    <row r="890" spans="2:7" s="69" customFormat="1" x14ac:dyDescent="0.2">
      <c r="B890" s="70"/>
      <c r="C890" s="70"/>
      <c r="D890" s="70"/>
      <c r="E890" s="70"/>
      <c r="F890" s="70"/>
      <c r="G890" s="70"/>
    </row>
    <row r="891" spans="2:7" s="69" customFormat="1" x14ac:dyDescent="0.2">
      <c r="B891" s="70"/>
      <c r="C891" s="70"/>
      <c r="D891" s="70"/>
      <c r="E891" s="70"/>
      <c r="F891" s="70"/>
      <c r="G891" s="70"/>
    </row>
    <row r="892" spans="2:7" s="69" customFormat="1" x14ac:dyDescent="0.2">
      <c r="B892" s="70"/>
      <c r="C892" s="70"/>
      <c r="D892" s="70"/>
      <c r="E892" s="70"/>
      <c r="F892" s="70"/>
      <c r="G892" s="70"/>
    </row>
    <row r="893" spans="2:7" s="69" customFormat="1" x14ac:dyDescent="0.2">
      <c r="B893" s="70"/>
      <c r="C893" s="70"/>
      <c r="D893" s="70"/>
      <c r="E893" s="70"/>
      <c r="F893" s="70"/>
      <c r="G893" s="70"/>
    </row>
    <row r="894" spans="2:7" s="69" customFormat="1" x14ac:dyDescent="0.2">
      <c r="B894" s="70"/>
      <c r="C894" s="70"/>
      <c r="D894" s="70"/>
      <c r="E894" s="70"/>
      <c r="F894" s="70"/>
      <c r="G894" s="70"/>
    </row>
    <row r="895" spans="2:7" s="69" customFormat="1" x14ac:dyDescent="0.2">
      <c r="B895" s="70"/>
      <c r="C895" s="70"/>
      <c r="D895" s="70"/>
      <c r="E895" s="70"/>
      <c r="F895" s="70"/>
      <c r="G895" s="70"/>
    </row>
    <row r="896" spans="2:7" s="69" customFormat="1" x14ac:dyDescent="0.2">
      <c r="B896" s="70"/>
      <c r="C896" s="70"/>
      <c r="D896" s="70"/>
      <c r="E896" s="70"/>
      <c r="F896" s="70"/>
      <c r="G896" s="70"/>
    </row>
    <row r="897" spans="2:7" s="69" customFormat="1" x14ac:dyDescent="0.2">
      <c r="B897" s="70"/>
      <c r="C897" s="70"/>
      <c r="D897" s="70"/>
      <c r="E897" s="70"/>
      <c r="F897" s="70"/>
      <c r="G897" s="70"/>
    </row>
    <row r="898" spans="2:7" s="69" customFormat="1" x14ac:dyDescent="0.2">
      <c r="B898" s="70"/>
      <c r="C898" s="70"/>
      <c r="D898" s="70"/>
      <c r="E898" s="70"/>
      <c r="F898" s="70"/>
      <c r="G898" s="70"/>
    </row>
    <row r="899" spans="2:7" s="69" customFormat="1" x14ac:dyDescent="0.2">
      <c r="B899" s="70"/>
      <c r="C899" s="70"/>
      <c r="D899" s="70"/>
      <c r="E899" s="70"/>
      <c r="F899" s="70"/>
      <c r="G899" s="70"/>
    </row>
    <row r="900" spans="2:7" s="69" customFormat="1" x14ac:dyDescent="0.2">
      <c r="B900" s="70"/>
      <c r="C900" s="70"/>
      <c r="D900" s="70"/>
      <c r="E900" s="70"/>
      <c r="F900" s="70"/>
      <c r="G900" s="70"/>
    </row>
    <row r="901" spans="2:7" s="69" customFormat="1" x14ac:dyDescent="0.2">
      <c r="B901" s="70"/>
      <c r="C901" s="70"/>
      <c r="D901" s="70"/>
      <c r="E901" s="70"/>
      <c r="F901" s="70"/>
      <c r="G901" s="70"/>
    </row>
    <row r="902" spans="2:7" s="69" customFormat="1" x14ac:dyDescent="0.2">
      <c r="B902" s="70"/>
      <c r="C902" s="70"/>
      <c r="D902" s="70"/>
      <c r="E902" s="70"/>
      <c r="F902" s="70"/>
      <c r="G902" s="70"/>
    </row>
    <row r="903" spans="2:7" s="69" customFormat="1" x14ac:dyDescent="0.2">
      <c r="B903" s="70"/>
      <c r="C903" s="70"/>
      <c r="D903" s="70"/>
      <c r="E903" s="70"/>
      <c r="F903" s="70"/>
      <c r="G903" s="70"/>
    </row>
    <row r="904" spans="2:7" s="69" customFormat="1" x14ac:dyDescent="0.2">
      <c r="B904" s="70"/>
      <c r="C904" s="70"/>
      <c r="D904" s="70"/>
      <c r="E904" s="70"/>
      <c r="F904" s="70"/>
      <c r="G904" s="70"/>
    </row>
    <row r="905" spans="2:7" s="69" customFormat="1" x14ac:dyDescent="0.2">
      <c r="B905" s="70"/>
      <c r="C905" s="70"/>
      <c r="D905" s="70"/>
      <c r="E905" s="70"/>
      <c r="F905" s="70"/>
      <c r="G905" s="70"/>
    </row>
    <row r="906" spans="2:7" s="69" customFormat="1" x14ac:dyDescent="0.2">
      <c r="B906" s="70"/>
      <c r="C906" s="70"/>
      <c r="D906" s="70"/>
      <c r="E906" s="70"/>
      <c r="F906" s="70"/>
      <c r="G906" s="70"/>
    </row>
    <row r="907" spans="2:7" s="69" customFormat="1" x14ac:dyDescent="0.2">
      <c r="B907" s="70"/>
      <c r="C907" s="70"/>
      <c r="D907" s="70"/>
      <c r="E907" s="70"/>
      <c r="F907" s="70"/>
      <c r="G907" s="70"/>
    </row>
    <row r="908" spans="2:7" s="69" customFormat="1" x14ac:dyDescent="0.2">
      <c r="B908" s="70"/>
      <c r="C908" s="70"/>
      <c r="D908" s="70"/>
      <c r="E908" s="70"/>
      <c r="F908" s="70"/>
      <c r="G908" s="70"/>
    </row>
    <row r="909" spans="2:7" s="69" customFormat="1" x14ac:dyDescent="0.2">
      <c r="B909" s="70"/>
      <c r="C909" s="70"/>
      <c r="D909" s="70"/>
      <c r="E909" s="70"/>
      <c r="F909" s="70"/>
      <c r="G909" s="70"/>
    </row>
    <row r="910" spans="2:7" s="69" customFormat="1" x14ac:dyDescent="0.2">
      <c r="B910" s="70"/>
      <c r="C910" s="70"/>
      <c r="D910" s="70"/>
      <c r="E910" s="70"/>
      <c r="F910" s="70"/>
      <c r="G910" s="70"/>
    </row>
    <row r="911" spans="2:7" s="69" customFormat="1" x14ac:dyDescent="0.2">
      <c r="B911" s="70"/>
      <c r="C911" s="70"/>
      <c r="D911" s="70"/>
      <c r="E911" s="70"/>
      <c r="F911" s="70"/>
      <c r="G911" s="70"/>
    </row>
    <row r="912" spans="2:7" s="69" customFormat="1" x14ac:dyDescent="0.2">
      <c r="B912" s="70"/>
      <c r="C912" s="70"/>
      <c r="D912" s="70"/>
      <c r="E912" s="70"/>
      <c r="F912" s="70"/>
      <c r="G912" s="70"/>
    </row>
    <row r="913" spans="2:7" s="69" customFormat="1" x14ac:dyDescent="0.2">
      <c r="B913" s="70"/>
      <c r="C913" s="70"/>
      <c r="D913" s="70"/>
      <c r="E913" s="70"/>
      <c r="F913" s="70"/>
      <c r="G913" s="70"/>
    </row>
    <row r="914" spans="2:7" s="69" customFormat="1" x14ac:dyDescent="0.2">
      <c r="B914" s="70"/>
      <c r="C914" s="70"/>
      <c r="D914" s="70"/>
      <c r="E914" s="70"/>
      <c r="F914" s="70"/>
      <c r="G914" s="70"/>
    </row>
    <row r="915" spans="2:7" s="69" customFormat="1" x14ac:dyDescent="0.2">
      <c r="B915" s="70"/>
      <c r="C915" s="70"/>
      <c r="D915" s="70"/>
      <c r="E915" s="70"/>
      <c r="F915" s="70"/>
      <c r="G915" s="70"/>
    </row>
    <row r="916" spans="2:7" s="69" customFormat="1" x14ac:dyDescent="0.2">
      <c r="B916" s="70"/>
      <c r="C916" s="70"/>
      <c r="D916" s="70"/>
      <c r="E916" s="70"/>
      <c r="F916" s="70"/>
      <c r="G916" s="70"/>
    </row>
    <row r="917" spans="2:7" s="69" customFormat="1" x14ac:dyDescent="0.2">
      <c r="B917" s="70"/>
      <c r="C917" s="70"/>
      <c r="D917" s="70"/>
      <c r="E917" s="70"/>
      <c r="F917" s="70"/>
      <c r="G917" s="70"/>
    </row>
    <row r="918" spans="2:7" s="69" customFormat="1" x14ac:dyDescent="0.2">
      <c r="B918" s="70"/>
      <c r="C918" s="70"/>
      <c r="D918" s="70"/>
      <c r="E918" s="70"/>
      <c r="F918" s="70"/>
      <c r="G918" s="70"/>
    </row>
    <row r="919" spans="2:7" s="69" customFormat="1" x14ac:dyDescent="0.2">
      <c r="B919" s="70"/>
      <c r="C919" s="70"/>
      <c r="D919" s="70"/>
      <c r="E919" s="70"/>
      <c r="F919" s="70"/>
      <c r="G919" s="70"/>
    </row>
    <row r="920" spans="2:7" s="69" customFormat="1" x14ac:dyDescent="0.2">
      <c r="B920" s="70"/>
      <c r="C920" s="70"/>
      <c r="D920" s="70"/>
      <c r="E920" s="70"/>
      <c r="F920" s="70"/>
      <c r="G920" s="70"/>
    </row>
    <row r="921" spans="2:7" s="69" customFormat="1" x14ac:dyDescent="0.2">
      <c r="B921" s="70"/>
      <c r="C921" s="70"/>
      <c r="D921" s="70"/>
      <c r="E921" s="70"/>
      <c r="F921" s="70"/>
      <c r="G921" s="70"/>
    </row>
    <row r="922" spans="2:7" s="69" customFormat="1" x14ac:dyDescent="0.2">
      <c r="B922" s="70"/>
      <c r="C922" s="70"/>
      <c r="D922" s="70"/>
      <c r="E922" s="70"/>
      <c r="F922" s="70"/>
      <c r="G922" s="70"/>
    </row>
    <row r="923" spans="2:7" s="69" customFormat="1" x14ac:dyDescent="0.2">
      <c r="B923" s="70"/>
      <c r="C923" s="70"/>
      <c r="D923" s="70"/>
      <c r="E923" s="70"/>
      <c r="F923" s="70"/>
      <c r="G923" s="70"/>
    </row>
    <row r="924" spans="2:7" s="69" customFormat="1" x14ac:dyDescent="0.2">
      <c r="B924" s="70"/>
      <c r="C924" s="70"/>
      <c r="D924" s="70"/>
      <c r="E924" s="70"/>
      <c r="F924" s="70"/>
      <c r="G924" s="70"/>
    </row>
    <row r="925" spans="2:7" s="69" customFormat="1" x14ac:dyDescent="0.2">
      <c r="B925" s="70"/>
      <c r="C925" s="70"/>
      <c r="D925" s="70"/>
      <c r="E925" s="70"/>
      <c r="F925" s="70"/>
      <c r="G925" s="70"/>
    </row>
    <row r="926" spans="2:7" s="69" customFormat="1" x14ac:dyDescent="0.2">
      <c r="B926" s="70"/>
      <c r="C926" s="70"/>
      <c r="D926" s="70"/>
      <c r="E926" s="70"/>
      <c r="F926" s="70"/>
      <c r="G926" s="70"/>
    </row>
    <row r="927" spans="2:7" s="69" customFormat="1" x14ac:dyDescent="0.2">
      <c r="B927" s="70"/>
      <c r="C927" s="70"/>
      <c r="D927" s="70"/>
      <c r="E927" s="70"/>
      <c r="F927" s="70"/>
      <c r="G927" s="70"/>
    </row>
    <row r="928" spans="2:7" s="69" customFormat="1" x14ac:dyDescent="0.2">
      <c r="B928" s="70"/>
      <c r="C928" s="70"/>
      <c r="D928" s="70"/>
      <c r="E928" s="70"/>
      <c r="F928" s="70"/>
      <c r="G928" s="70"/>
    </row>
    <row r="929" spans="2:7" s="69" customFormat="1" x14ac:dyDescent="0.2">
      <c r="B929" s="70"/>
      <c r="C929" s="70"/>
      <c r="D929" s="70"/>
      <c r="E929" s="70"/>
      <c r="F929" s="70"/>
      <c r="G929" s="70"/>
    </row>
    <row r="930" spans="2:7" s="69" customFormat="1" x14ac:dyDescent="0.2">
      <c r="B930" s="70"/>
      <c r="C930" s="70"/>
      <c r="D930" s="70"/>
      <c r="E930" s="70"/>
      <c r="F930" s="70"/>
      <c r="G930" s="70"/>
    </row>
    <row r="931" spans="2:7" s="69" customFormat="1" x14ac:dyDescent="0.2">
      <c r="B931" s="70"/>
      <c r="C931" s="70"/>
      <c r="D931" s="70"/>
      <c r="E931" s="70"/>
      <c r="F931" s="70"/>
      <c r="G931" s="70"/>
    </row>
    <row r="932" spans="2:7" s="69" customFormat="1" x14ac:dyDescent="0.2">
      <c r="B932" s="70"/>
      <c r="C932" s="70"/>
      <c r="D932" s="70"/>
      <c r="E932" s="70"/>
      <c r="F932" s="70"/>
      <c r="G932" s="70"/>
    </row>
    <row r="933" spans="2:7" s="69" customFormat="1" x14ac:dyDescent="0.2">
      <c r="B933" s="70"/>
      <c r="C933" s="70"/>
      <c r="D933" s="70"/>
      <c r="E933" s="70"/>
      <c r="F933" s="70"/>
      <c r="G933" s="70"/>
    </row>
    <row r="934" spans="2:7" s="69" customFormat="1" x14ac:dyDescent="0.2">
      <c r="B934" s="70"/>
      <c r="C934" s="70"/>
      <c r="D934" s="70"/>
      <c r="E934" s="70"/>
      <c r="F934" s="70"/>
      <c r="G934" s="70"/>
    </row>
    <row r="935" spans="2:7" s="69" customFormat="1" x14ac:dyDescent="0.2">
      <c r="B935" s="70"/>
      <c r="C935" s="70"/>
      <c r="D935" s="70"/>
      <c r="E935" s="70"/>
      <c r="F935" s="70"/>
      <c r="G935" s="70"/>
    </row>
    <row r="936" spans="2:7" s="69" customFormat="1" x14ac:dyDescent="0.2">
      <c r="B936" s="70"/>
      <c r="C936" s="70"/>
      <c r="D936" s="70"/>
      <c r="E936" s="70"/>
      <c r="F936" s="70"/>
      <c r="G936" s="70"/>
    </row>
    <row r="937" spans="2:7" s="69" customFormat="1" x14ac:dyDescent="0.2">
      <c r="B937" s="70"/>
      <c r="C937" s="70"/>
      <c r="D937" s="70"/>
      <c r="E937" s="70"/>
      <c r="F937" s="70"/>
      <c r="G937" s="70"/>
    </row>
    <row r="938" spans="2:7" s="69" customFormat="1" x14ac:dyDescent="0.2">
      <c r="B938" s="70"/>
      <c r="C938" s="70"/>
      <c r="D938" s="70"/>
      <c r="E938" s="70"/>
      <c r="F938" s="70"/>
      <c r="G938" s="70"/>
    </row>
    <row r="939" spans="2:7" s="69" customFormat="1" x14ac:dyDescent="0.2">
      <c r="B939" s="70"/>
      <c r="C939" s="70"/>
      <c r="D939" s="70"/>
      <c r="E939" s="70"/>
      <c r="F939" s="70"/>
      <c r="G939" s="70"/>
    </row>
    <row r="940" spans="2:7" s="69" customFormat="1" x14ac:dyDescent="0.2">
      <c r="B940" s="70"/>
      <c r="C940" s="70"/>
      <c r="D940" s="70"/>
      <c r="E940" s="70"/>
      <c r="F940" s="70"/>
      <c r="G940" s="70"/>
    </row>
    <row r="941" spans="2:7" s="69" customFormat="1" x14ac:dyDescent="0.2">
      <c r="B941" s="70"/>
      <c r="C941" s="70"/>
      <c r="D941" s="70"/>
      <c r="E941" s="70"/>
      <c r="F941" s="70"/>
      <c r="G941" s="70"/>
    </row>
    <row r="942" spans="2:7" s="69" customFormat="1" x14ac:dyDescent="0.2">
      <c r="B942" s="70"/>
      <c r="C942" s="70"/>
      <c r="D942" s="70"/>
      <c r="E942" s="70"/>
      <c r="F942" s="70"/>
      <c r="G942" s="70"/>
    </row>
    <row r="943" spans="2:7" s="69" customFormat="1" x14ac:dyDescent="0.2">
      <c r="B943" s="70"/>
      <c r="C943" s="70"/>
      <c r="D943" s="70"/>
      <c r="E943" s="70"/>
      <c r="F943" s="70"/>
      <c r="G943" s="70"/>
    </row>
    <row r="944" spans="2:7" s="69" customFormat="1" x14ac:dyDescent="0.2">
      <c r="B944" s="70"/>
      <c r="C944" s="70"/>
      <c r="D944" s="70"/>
      <c r="E944" s="70"/>
      <c r="F944" s="70"/>
      <c r="G944" s="70"/>
    </row>
    <row r="945" spans="2:7" s="69" customFormat="1" x14ac:dyDescent="0.2">
      <c r="B945" s="70"/>
      <c r="C945" s="70"/>
      <c r="D945" s="70"/>
      <c r="E945" s="70"/>
      <c r="F945" s="70"/>
      <c r="G945" s="70"/>
    </row>
    <row r="946" spans="2:7" s="69" customFormat="1" x14ac:dyDescent="0.2">
      <c r="B946" s="70"/>
      <c r="C946" s="70"/>
      <c r="D946" s="70"/>
      <c r="E946" s="70"/>
      <c r="F946" s="70"/>
      <c r="G946" s="70"/>
    </row>
    <row r="947" spans="2:7" s="69" customFormat="1" x14ac:dyDescent="0.2">
      <c r="B947" s="70"/>
      <c r="C947" s="70"/>
      <c r="D947" s="70"/>
      <c r="E947" s="70"/>
      <c r="F947" s="70"/>
      <c r="G947" s="70"/>
    </row>
    <row r="948" spans="2:7" s="69" customFormat="1" x14ac:dyDescent="0.2">
      <c r="B948" s="70"/>
      <c r="C948" s="70"/>
      <c r="D948" s="70"/>
      <c r="E948" s="70"/>
      <c r="F948" s="70"/>
      <c r="G948" s="70"/>
    </row>
    <row r="949" spans="2:7" s="69" customFormat="1" x14ac:dyDescent="0.2">
      <c r="B949" s="70"/>
      <c r="C949" s="70"/>
      <c r="D949" s="70"/>
      <c r="E949" s="70"/>
      <c r="F949" s="70"/>
      <c r="G949" s="70"/>
    </row>
    <row r="950" spans="2:7" s="69" customFormat="1" x14ac:dyDescent="0.2">
      <c r="B950" s="70"/>
      <c r="C950" s="70"/>
      <c r="D950" s="70"/>
      <c r="E950" s="70"/>
      <c r="F950" s="70"/>
      <c r="G950" s="70"/>
    </row>
    <row r="951" spans="2:7" s="69" customFormat="1" x14ac:dyDescent="0.2">
      <c r="B951" s="70"/>
      <c r="C951" s="70"/>
      <c r="D951" s="70"/>
      <c r="E951" s="70"/>
      <c r="F951" s="70"/>
      <c r="G951" s="70"/>
    </row>
    <row r="952" spans="2:7" s="69" customFormat="1" x14ac:dyDescent="0.2">
      <c r="B952" s="70"/>
      <c r="C952" s="70"/>
      <c r="D952" s="70"/>
      <c r="E952" s="70"/>
      <c r="F952" s="70"/>
      <c r="G952" s="70"/>
    </row>
    <row r="953" spans="2:7" s="69" customFormat="1" x14ac:dyDescent="0.2">
      <c r="B953" s="70"/>
      <c r="C953" s="70"/>
      <c r="D953" s="70"/>
      <c r="E953" s="70"/>
      <c r="F953" s="70"/>
      <c r="G953" s="70"/>
    </row>
    <row r="954" spans="2:7" s="69" customFormat="1" x14ac:dyDescent="0.2">
      <c r="B954" s="70"/>
      <c r="C954" s="70"/>
      <c r="D954" s="70"/>
      <c r="E954" s="70"/>
      <c r="F954" s="70"/>
      <c r="G954" s="70"/>
    </row>
    <row r="955" spans="2:7" s="69" customFormat="1" x14ac:dyDescent="0.2">
      <c r="B955" s="70"/>
      <c r="C955" s="70"/>
      <c r="D955" s="70"/>
      <c r="E955" s="70"/>
      <c r="F955" s="70"/>
      <c r="G955" s="70"/>
    </row>
    <row r="956" spans="2:7" s="69" customFormat="1" x14ac:dyDescent="0.2">
      <c r="B956" s="70"/>
      <c r="C956" s="70"/>
      <c r="D956" s="70"/>
      <c r="E956" s="70"/>
      <c r="F956" s="70"/>
      <c r="G956" s="70"/>
    </row>
    <row r="957" spans="2:7" s="69" customFormat="1" x14ac:dyDescent="0.2">
      <c r="B957" s="70"/>
      <c r="C957" s="70"/>
      <c r="D957" s="70"/>
      <c r="E957" s="70"/>
      <c r="F957" s="70"/>
      <c r="G957" s="70"/>
    </row>
    <row r="958" spans="2:7" s="69" customFormat="1" x14ac:dyDescent="0.2">
      <c r="B958" s="70"/>
      <c r="C958" s="70"/>
      <c r="D958" s="70"/>
      <c r="E958" s="70"/>
      <c r="F958" s="70"/>
      <c r="G958" s="70"/>
    </row>
    <row r="959" spans="2:7" s="69" customFormat="1" x14ac:dyDescent="0.2">
      <c r="B959" s="70"/>
      <c r="C959" s="70"/>
      <c r="D959" s="70"/>
      <c r="E959" s="70"/>
      <c r="F959" s="70"/>
      <c r="G959" s="70"/>
    </row>
    <row r="960" spans="2:7" s="69" customFormat="1" x14ac:dyDescent="0.2">
      <c r="B960" s="70"/>
      <c r="C960" s="70"/>
      <c r="D960" s="70"/>
      <c r="E960" s="70"/>
      <c r="F960" s="70"/>
      <c r="G960" s="70"/>
    </row>
    <row r="961" spans="2:7" s="69" customFormat="1" x14ac:dyDescent="0.2">
      <c r="B961" s="70"/>
      <c r="C961" s="70"/>
      <c r="D961" s="70"/>
      <c r="E961" s="70"/>
      <c r="F961" s="70"/>
      <c r="G961" s="70"/>
    </row>
    <row r="962" spans="2:7" s="69" customFormat="1" x14ac:dyDescent="0.2">
      <c r="B962" s="70"/>
      <c r="C962" s="70"/>
      <c r="D962" s="70"/>
      <c r="E962" s="70"/>
      <c r="F962" s="70"/>
      <c r="G962" s="70"/>
    </row>
    <row r="963" spans="2:7" s="69" customFormat="1" x14ac:dyDescent="0.2">
      <c r="B963" s="70"/>
      <c r="C963" s="70"/>
      <c r="D963" s="70"/>
      <c r="E963" s="70"/>
      <c r="F963" s="70"/>
      <c r="G963" s="70"/>
    </row>
    <row r="964" spans="2:7" s="69" customFormat="1" x14ac:dyDescent="0.2">
      <c r="B964" s="70"/>
      <c r="C964" s="70"/>
      <c r="D964" s="70"/>
      <c r="E964" s="70"/>
      <c r="F964" s="70"/>
      <c r="G964" s="70"/>
    </row>
    <row r="965" spans="2:7" s="69" customFormat="1" x14ac:dyDescent="0.2">
      <c r="B965" s="70"/>
      <c r="C965" s="70"/>
      <c r="D965" s="70"/>
      <c r="E965" s="70"/>
      <c r="F965" s="70"/>
      <c r="G965" s="70"/>
    </row>
    <row r="966" spans="2:7" s="69" customFormat="1" x14ac:dyDescent="0.2">
      <c r="B966" s="70"/>
      <c r="C966" s="70"/>
      <c r="D966" s="70"/>
      <c r="E966" s="70"/>
      <c r="F966" s="70"/>
      <c r="G966" s="70"/>
    </row>
    <row r="967" spans="2:7" s="69" customFormat="1" x14ac:dyDescent="0.2">
      <c r="B967" s="70"/>
      <c r="C967" s="70"/>
      <c r="D967" s="70"/>
      <c r="E967" s="70"/>
      <c r="F967" s="70"/>
      <c r="G967" s="70"/>
    </row>
    <row r="968" spans="2:7" s="69" customFormat="1" x14ac:dyDescent="0.2">
      <c r="B968" s="70"/>
      <c r="C968" s="70"/>
      <c r="D968" s="70"/>
      <c r="E968" s="70"/>
      <c r="F968" s="70"/>
      <c r="G968" s="70"/>
    </row>
    <row r="969" spans="2:7" s="69" customFormat="1" x14ac:dyDescent="0.2">
      <c r="B969" s="70"/>
      <c r="C969" s="70"/>
      <c r="D969" s="70"/>
      <c r="E969" s="70"/>
      <c r="F969" s="70"/>
      <c r="G969" s="70"/>
    </row>
    <row r="970" spans="2:7" s="69" customFormat="1" x14ac:dyDescent="0.2">
      <c r="B970" s="70"/>
      <c r="C970" s="70"/>
      <c r="D970" s="70"/>
      <c r="E970" s="70"/>
      <c r="F970" s="70"/>
      <c r="G970" s="70"/>
    </row>
    <row r="971" spans="2:7" s="69" customFormat="1" x14ac:dyDescent="0.2">
      <c r="B971" s="70"/>
      <c r="C971" s="70"/>
      <c r="D971" s="70"/>
      <c r="E971" s="70"/>
      <c r="F971" s="70"/>
      <c r="G971" s="70"/>
    </row>
    <row r="972" spans="2:7" s="69" customFormat="1" x14ac:dyDescent="0.2">
      <c r="B972" s="70"/>
      <c r="C972" s="70"/>
      <c r="D972" s="70"/>
      <c r="E972" s="70"/>
      <c r="F972" s="70"/>
      <c r="G972" s="70"/>
    </row>
    <row r="973" spans="2:7" s="69" customFormat="1" x14ac:dyDescent="0.2">
      <c r="B973" s="70"/>
      <c r="C973" s="70"/>
      <c r="D973" s="70"/>
      <c r="E973" s="70"/>
      <c r="F973" s="70"/>
      <c r="G973" s="70"/>
    </row>
    <row r="974" spans="2:7" s="69" customFormat="1" x14ac:dyDescent="0.2">
      <c r="B974" s="70"/>
      <c r="C974" s="70"/>
      <c r="D974" s="70"/>
      <c r="E974" s="70"/>
      <c r="F974" s="70"/>
      <c r="G974" s="70"/>
    </row>
    <row r="975" spans="2:7" s="69" customFormat="1" x14ac:dyDescent="0.2">
      <c r="B975" s="70"/>
      <c r="C975" s="70"/>
      <c r="D975" s="70"/>
      <c r="E975" s="70"/>
      <c r="F975" s="70"/>
      <c r="G975" s="70"/>
    </row>
    <row r="976" spans="2:7" s="69" customFormat="1" x14ac:dyDescent="0.2">
      <c r="B976" s="70"/>
      <c r="C976" s="70"/>
      <c r="D976" s="70"/>
      <c r="E976" s="70"/>
      <c r="F976" s="70"/>
      <c r="G976" s="70"/>
    </row>
    <row r="977" spans="2:7" s="69" customFormat="1" x14ac:dyDescent="0.2">
      <c r="B977" s="70"/>
      <c r="C977" s="70"/>
      <c r="D977" s="70"/>
      <c r="E977" s="70"/>
      <c r="F977" s="70"/>
      <c r="G977" s="70"/>
    </row>
    <row r="978" spans="2:7" s="69" customFormat="1" x14ac:dyDescent="0.2">
      <c r="B978" s="70"/>
      <c r="C978" s="70"/>
      <c r="D978" s="70"/>
      <c r="E978" s="70"/>
      <c r="F978" s="70"/>
      <c r="G978" s="70"/>
    </row>
    <row r="979" spans="2:7" s="69" customFormat="1" x14ac:dyDescent="0.2">
      <c r="B979" s="70"/>
      <c r="C979" s="70"/>
      <c r="D979" s="70"/>
      <c r="E979" s="70"/>
      <c r="F979" s="70"/>
      <c r="G979" s="70"/>
    </row>
    <row r="980" spans="2:7" s="69" customFormat="1" x14ac:dyDescent="0.2">
      <c r="B980" s="70"/>
      <c r="C980" s="70"/>
      <c r="D980" s="70"/>
      <c r="E980" s="70"/>
      <c r="F980" s="70"/>
      <c r="G980" s="70"/>
    </row>
    <row r="981" spans="2:7" s="69" customFormat="1" x14ac:dyDescent="0.2">
      <c r="B981" s="70"/>
      <c r="C981" s="70"/>
      <c r="D981" s="70"/>
      <c r="E981" s="70"/>
      <c r="F981" s="70"/>
      <c r="G981" s="70"/>
    </row>
    <row r="982" spans="2:7" s="69" customFormat="1" x14ac:dyDescent="0.2">
      <c r="B982" s="70"/>
      <c r="C982" s="70"/>
      <c r="D982" s="70"/>
      <c r="E982" s="70"/>
      <c r="F982" s="70"/>
      <c r="G982" s="70"/>
    </row>
    <row r="983" spans="2:7" s="69" customFormat="1" x14ac:dyDescent="0.2">
      <c r="B983" s="70"/>
      <c r="C983" s="70"/>
      <c r="D983" s="70"/>
      <c r="E983" s="70"/>
      <c r="F983" s="70"/>
      <c r="G983" s="70"/>
    </row>
    <row r="984" spans="2:7" s="69" customFormat="1" x14ac:dyDescent="0.2">
      <c r="B984" s="70"/>
      <c r="C984" s="70"/>
      <c r="D984" s="70"/>
      <c r="E984" s="70"/>
      <c r="F984" s="70"/>
      <c r="G984" s="70"/>
    </row>
    <row r="985" spans="2:7" s="69" customFormat="1" x14ac:dyDescent="0.2">
      <c r="B985" s="70"/>
      <c r="C985" s="70"/>
      <c r="D985" s="70"/>
      <c r="E985" s="70"/>
      <c r="F985" s="70"/>
      <c r="G985" s="70"/>
    </row>
    <row r="986" spans="2:7" s="69" customFormat="1" x14ac:dyDescent="0.2">
      <c r="B986" s="70"/>
      <c r="C986" s="70"/>
      <c r="D986" s="70"/>
      <c r="E986" s="70"/>
      <c r="F986" s="70"/>
      <c r="G986" s="70"/>
    </row>
    <row r="987" spans="2:7" s="69" customFormat="1" x14ac:dyDescent="0.2">
      <c r="B987" s="70"/>
      <c r="C987" s="70"/>
      <c r="D987" s="70"/>
      <c r="E987" s="70"/>
      <c r="F987" s="70"/>
      <c r="G987" s="70"/>
    </row>
    <row r="988" spans="2:7" s="69" customFormat="1" x14ac:dyDescent="0.2">
      <c r="B988" s="70"/>
      <c r="C988" s="70"/>
      <c r="D988" s="70"/>
      <c r="E988" s="70"/>
      <c r="F988" s="70"/>
      <c r="G988" s="70"/>
    </row>
    <row r="989" spans="2:7" s="69" customFormat="1" x14ac:dyDescent="0.2">
      <c r="B989" s="70"/>
      <c r="C989" s="70"/>
      <c r="D989" s="70"/>
      <c r="E989" s="70"/>
      <c r="F989" s="70"/>
      <c r="G989" s="70"/>
    </row>
    <row r="990" spans="2:7" s="69" customFormat="1" x14ac:dyDescent="0.2">
      <c r="B990" s="70"/>
      <c r="C990" s="70"/>
      <c r="D990" s="70"/>
      <c r="E990" s="70"/>
      <c r="F990" s="70"/>
      <c r="G990" s="70"/>
    </row>
    <row r="991" spans="2:7" s="69" customFormat="1" x14ac:dyDescent="0.2">
      <c r="B991" s="70"/>
      <c r="C991" s="70"/>
      <c r="D991" s="70"/>
      <c r="E991" s="70"/>
      <c r="F991" s="70"/>
      <c r="G991" s="70"/>
    </row>
    <row r="992" spans="2:7" s="69" customFormat="1" x14ac:dyDescent="0.2">
      <c r="B992" s="70"/>
      <c r="C992" s="70"/>
      <c r="D992" s="70"/>
      <c r="E992" s="70"/>
      <c r="F992" s="70"/>
      <c r="G992" s="70"/>
    </row>
    <row r="993" spans="2:7" s="69" customFormat="1" x14ac:dyDescent="0.2">
      <c r="B993" s="70"/>
      <c r="C993" s="70"/>
      <c r="D993" s="70"/>
      <c r="E993" s="70"/>
      <c r="F993" s="70"/>
      <c r="G993" s="70"/>
    </row>
    <row r="994" spans="2:7" s="69" customFormat="1" x14ac:dyDescent="0.2">
      <c r="B994" s="70"/>
      <c r="C994" s="70"/>
      <c r="D994" s="70"/>
      <c r="E994" s="70"/>
      <c r="F994" s="70"/>
      <c r="G994" s="70"/>
    </row>
    <row r="995" spans="2:7" s="69" customFormat="1" x14ac:dyDescent="0.2">
      <c r="B995" s="70"/>
      <c r="C995" s="70"/>
      <c r="D995" s="70"/>
      <c r="E995" s="70"/>
      <c r="F995" s="70"/>
      <c r="G995" s="70"/>
    </row>
    <row r="996" spans="2:7" s="69" customFormat="1" x14ac:dyDescent="0.2">
      <c r="B996" s="70"/>
      <c r="C996" s="70"/>
      <c r="D996" s="70"/>
      <c r="E996" s="70"/>
      <c r="F996" s="70"/>
      <c r="G996" s="70"/>
    </row>
    <row r="997" spans="2:7" s="69" customFormat="1" x14ac:dyDescent="0.2">
      <c r="B997" s="70"/>
      <c r="C997" s="70"/>
      <c r="D997" s="70"/>
      <c r="E997" s="70"/>
      <c r="F997" s="70"/>
      <c r="G997" s="70"/>
    </row>
    <row r="998" spans="2:7" s="69" customFormat="1" x14ac:dyDescent="0.2">
      <c r="B998" s="70"/>
      <c r="C998" s="70"/>
      <c r="D998" s="70"/>
      <c r="E998" s="70"/>
      <c r="F998" s="70"/>
      <c r="G998" s="70"/>
    </row>
    <row r="999" spans="2:7" s="69" customFormat="1" x14ac:dyDescent="0.2">
      <c r="B999" s="70"/>
      <c r="C999" s="70"/>
      <c r="D999" s="70"/>
      <c r="E999" s="70"/>
      <c r="F999" s="70"/>
      <c r="G999" s="70"/>
    </row>
    <row r="1000" spans="2:7" s="69" customFormat="1" x14ac:dyDescent="0.2">
      <c r="B1000" s="70"/>
      <c r="C1000" s="70"/>
      <c r="D1000" s="70"/>
      <c r="E1000" s="70"/>
      <c r="F1000" s="70"/>
      <c r="G1000" s="70"/>
    </row>
    <row r="1001" spans="2:7" s="69" customFormat="1" x14ac:dyDescent="0.2">
      <c r="B1001" s="70"/>
      <c r="C1001" s="70"/>
      <c r="D1001" s="70"/>
      <c r="E1001" s="70"/>
      <c r="F1001" s="70"/>
      <c r="G1001" s="70"/>
    </row>
    <row r="1002" spans="2:7" s="69" customFormat="1" x14ac:dyDescent="0.2">
      <c r="B1002" s="70"/>
      <c r="C1002" s="70"/>
      <c r="D1002" s="70"/>
      <c r="E1002" s="70"/>
      <c r="F1002" s="70"/>
      <c r="G1002" s="70"/>
    </row>
    <row r="1003" spans="2:7" s="69" customFormat="1" x14ac:dyDescent="0.2">
      <c r="B1003" s="70"/>
      <c r="C1003" s="70"/>
      <c r="D1003" s="70"/>
      <c r="E1003" s="70"/>
      <c r="F1003" s="70"/>
      <c r="G1003" s="70"/>
    </row>
    <row r="1004" spans="2:7" s="69" customFormat="1" x14ac:dyDescent="0.2">
      <c r="B1004" s="70"/>
      <c r="C1004" s="70"/>
      <c r="D1004" s="70"/>
      <c r="E1004" s="70"/>
      <c r="F1004" s="70"/>
      <c r="G1004" s="70"/>
    </row>
    <row r="1005" spans="2:7" s="69" customFormat="1" x14ac:dyDescent="0.2">
      <c r="B1005" s="70"/>
      <c r="C1005" s="70"/>
      <c r="D1005" s="70"/>
      <c r="E1005" s="70"/>
      <c r="F1005" s="70"/>
      <c r="G1005" s="70"/>
    </row>
    <row r="1006" spans="2:7" s="69" customFormat="1" x14ac:dyDescent="0.2">
      <c r="B1006" s="70"/>
      <c r="C1006" s="70"/>
      <c r="D1006" s="70"/>
      <c r="E1006" s="70"/>
      <c r="F1006" s="70"/>
      <c r="G1006" s="70"/>
    </row>
    <row r="1007" spans="2:7" s="69" customFormat="1" x14ac:dyDescent="0.2">
      <c r="B1007" s="70"/>
      <c r="C1007" s="70"/>
      <c r="D1007" s="70"/>
      <c r="E1007" s="70"/>
      <c r="F1007" s="70"/>
      <c r="G1007" s="70"/>
    </row>
    <row r="1008" spans="2:7" s="69" customFormat="1" x14ac:dyDescent="0.2">
      <c r="B1008" s="70"/>
      <c r="C1008" s="70"/>
      <c r="D1008" s="70"/>
      <c r="E1008" s="70"/>
      <c r="F1008" s="70"/>
      <c r="G1008" s="70"/>
    </row>
    <row r="1009" spans="2:7" s="69" customFormat="1" x14ac:dyDescent="0.2">
      <c r="B1009" s="70"/>
      <c r="C1009" s="70"/>
      <c r="D1009" s="70"/>
      <c r="E1009" s="70"/>
      <c r="F1009" s="70"/>
      <c r="G1009" s="70"/>
    </row>
    <row r="1010" spans="2:7" s="69" customFormat="1" x14ac:dyDescent="0.2">
      <c r="B1010" s="70"/>
      <c r="C1010" s="70"/>
      <c r="D1010" s="70"/>
      <c r="E1010" s="70"/>
      <c r="F1010" s="70"/>
      <c r="G1010" s="70"/>
    </row>
    <row r="1011" spans="2:7" s="69" customFormat="1" x14ac:dyDescent="0.2">
      <c r="B1011" s="70"/>
      <c r="C1011" s="70"/>
      <c r="D1011" s="70"/>
      <c r="E1011" s="70"/>
      <c r="F1011" s="70"/>
      <c r="G1011" s="70"/>
    </row>
    <row r="1012" spans="2:7" s="69" customFormat="1" x14ac:dyDescent="0.2">
      <c r="B1012" s="70"/>
      <c r="C1012" s="70"/>
      <c r="D1012" s="70"/>
      <c r="E1012" s="70"/>
      <c r="F1012" s="70"/>
      <c r="G1012" s="70"/>
    </row>
    <row r="1013" spans="2:7" s="69" customFormat="1" x14ac:dyDescent="0.2">
      <c r="B1013" s="70"/>
      <c r="C1013" s="70"/>
      <c r="D1013" s="70"/>
      <c r="E1013" s="70"/>
      <c r="F1013" s="70"/>
      <c r="G1013" s="70"/>
    </row>
    <row r="1014" spans="2:7" s="69" customFormat="1" x14ac:dyDescent="0.2">
      <c r="B1014" s="70"/>
      <c r="C1014" s="70"/>
      <c r="D1014" s="70"/>
      <c r="E1014" s="70"/>
      <c r="F1014" s="70"/>
      <c r="G1014" s="70"/>
    </row>
    <row r="1015" spans="2:7" s="69" customFormat="1" x14ac:dyDescent="0.2">
      <c r="B1015" s="70"/>
      <c r="C1015" s="70"/>
      <c r="D1015" s="70"/>
      <c r="E1015" s="70"/>
      <c r="F1015" s="70"/>
      <c r="G1015" s="70"/>
    </row>
    <row r="1016" spans="2:7" s="69" customFormat="1" x14ac:dyDescent="0.2">
      <c r="B1016" s="70"/>
      <c r="C1016" s="70"/>
      <c r="D1016" s="70"/>
      <c r="E1016" s="70"/>
      <c r="F1016" s="70"/>
      <c r="G1016" s="70"/>
    </row>
    <row r="1017" spans="2:7" s="69" customFormat="1" x14ac:dyDescent="0.2">
      <c r="B1017" s="70"/>
      <c r="C1017" s="70"/>
      <c r="D1017" s="70"/>
      <c r="E1017" s="70"/>
      <c r="F1017" s="70"/>
      <c r="G1017" s="70"/>
    </row>
    <row r="1018" spans="2:7" s="69" customFormat="1" x14ac:dyDescent="0.2">
      <c r="B1018" s="70"/>
      <c r="C1018" s="70"/>
      <c r="D1018" s="70"/>
      <c r="E1018" s="70"/>
      <c r="F1018" s="70"/>
      <c r="G1018" s="70"/>
    </row>
    <row r="1019" spans="2:7" s="69" customFormat="1" x14ac:dyDescent="0.2">
      <c r="B1019" s="70"/>
      <c r="C1019" s="70"/>
      <c r="D1019" s="70"/>
      <c r="E1019" s="70"/>
      <c r="F1019" s="70"/>
      <c r="G1019" s="70"/>
    </row>
    <row r="1020" spans="2:7" s="69" customFormat="1" x14ac:dyDescent="0.2">
      <c r="B1020" s="70"/>
      <c r="C1020" s="70"/>
      <c r="D1020" s="70"/>
      <c r="E1020" s="70"/>
      <c r="F1020" s="70"/>
      <c r="G1020" s="70"/>
    </row>
    <row r="1021" spans="2:7" s="69" customFormat="1" x14ac:dyDescent="0.2">
      <c r="B1021" s="70"/>
      <c r="C1021" s="70"/>
      <c r="D1021" s="70"/>
      <c r="E1021" s="70"/>
      <c r="F1021" s="70"/>
      <c r="G1021" s="70"/>
    </row>
    <row r="1022" spans="2:7" s="69" customFormat="1" x14ac:dyDescent="0.2">
      <c r="B1022" s="70"/>
      <c r="C1022" s="70"/>
      <c r="D1022" s="70"/>
      <c r="E1022" s="70"/>
      <c r="F1022" s="70"/>
      <c r="G1022" s="70"/>
    </row>
    <row r="1023" spans="2:7" s="69" customFormat="1" x14ac:dyDescent="0.2">
      <c r="B1023" s="70"/>
      <c r="C1023" s="70"/>
      <c r="D1023" s="70"/>
      <c r="E1023" s="70"/>
      <c r="F1023" s="70"/>
      <c r="G1023" s="70"/>
    </row>
    <row r="1024" spans="2:7" s="69" customFormat="1" x14ac:dyDescent="0.2">
      <c r="B1024" s="70"/>
      <c r="C1024" s="70"/>
      <c r="D1024" s="70"/>
      <c r="E1024" s="70"/>
      <c r="F1024" s="70"/>
      <c r="G1024" s="70"/>
    </row>
    <row r="1025" spans="2:7" s="69" customFormat="1" x14ac:dyDescent="0.2">
      <c r="B1025" s="70"/>
      <c r="C1025" s="70"/>
      <c r="D1025" s="70"/>
      <c r="E1025" s="70"/>
      <c r="F1025" s="70"/>
      <c r="G1025" s="70"/>
    </row>
    <row r="1026" spans="2:7" s="69" customFormat="1" x14ac:dyDescent="0.2">
      <c r="B1026" s="70"/>
      <c r="C1026" s="70"/>
      <c r="D1026" s="70"/>
      <c r="E1026" s="70"/>
      <c r="F1026" s="70"/>
      <c r="G1026" s="70"/>
    </row>
    <row r="1027" spans="2:7" s="69" customFormat="1" x14ac:dyDescent="0.2">
      <c r="B1027" s="70"/>
      <c r="C1027" s="70"/>
      <c r="D1027" s="70"/>
      <c r="E1027" s="70"/>
      <c r="F1027" s="70"/>
      <c r="G1027" s="70"/>
    </row>
    <row r="1028" spans="2:7" s="69" customFormat="1" x14ac:dyDescent="0.2">
      <c r="B1028" s="70"/>
      <c r="C1028" s="70"/>
      <c r="D1028" s="70"/>
      <c r="E1028" s="70"/>
      <c r="F1028" s="70"/>
      <c r="G1028" s="70"/>
    </row>
    <row r="1029" spans="2:7" s="69" customFormat="1" x14ac:dyDescent="0.2">
      <c r="B1029" s="70"/>
      <c r="C1029" s="70"/>
      <c r="D1029" s="70"/>
      <c r="E1029" s="70"/>
      <c r="F1029" s="70"/>
      <c r="G1029" s="70"/>
    </row>
    <row r="1030" spans="2:7" s="69" customFormat="1" x14ac:dyDescent="0.2">
      <c r="B1030" s="70"/>
      <c r="C1030" s="70"/>
      <c r="D1030" s="70"/>
      <c r="E1030" s="70"/>
      <c r="F1030" s="70"/>
      <c r="G1030" s="70"/>
    </row>
    <row r="1031" spans="2:7" s="69" customFormat="1" x14ac:dyDescent="0.2">
      <c r="B1031" s="70"/>
      <c r="C1031" s="70"/>
      <c r="D1031" s="70"/>
      <c r="E1031" s="70"/>
      <c r="F1031" s="70"/>
      <c r="G1031" s="70"/>
    </row>
    <row r="1032" spans="2:7" s="69" customFormat="1" x14ac:dyDescent="0.2">
      <c r="B1032" s="70"/>
      <c r="C1032" s="70"/>
      <c r="D1032" s="70"/>
      <c r="E1032" s="70"/>
      <c r="F1032" s="70"/>
      <c r="G1032" s="70"/>
    </row>
    <row r="1033" spans="2:7" s="69" customFormat="1" x14ac:dyDescent="0.2">
      <c r="B1033" s="70"/>
      <c r="C1033" s="70"/>
      <c r="D1033" s="70"/>
      <c r="E1033" s="70"/>
      <c r="F1033" s="70"/>
      <c r="G1033" s="70"/>
    </row>
    <row r="1034" spans="2:7" s="69" customFormat="1" x14ac:dyDescent="0.2">
      <c r="B1034" s="70"/>
      <c r="C1034" s="70"/>
      <c r="D1034" s="70"/>
      <c r="E1034" s="70"/>
      <c r="F1034" s="70"/>
      <c r="G1034" s="70"/>
    </row>
    <row r="1035" spans="2:7" s="69" customFormat="1" x14ac:dyDescent="0.2">
      <c r="B1035" s="70"/>
      <c r="C1035" s="70"/>
      <c r="D1035" s="70"/>
      <c r="E1035" s="70"/>
      <c r="F1035" s="70"/>
      <c r="G1035" s="70"/>
    </row>
    <row r="1036" spans="2:7" s="69" customFormat="1" x14ac:dyDescent="0.2">
      <c r="B1036" s="70"/>
      <c r="C1036" s="70"/>
      <c r="D1036" s="70"/>
      <c r="E1036" s="70"/>
      <c r="F1036" s="70"/>
      <c r="G1036" s="70"/>
    </row>
    <row r="1037" spans="2:7" s="69" customFormat="1" x14ac:dyDescent="0.2">
      <c r="B1037" s="70"/>
      <c r="C1037" s="70"/>
      <c r="D1037" s="70"/>
      <c r="E1037" s="70"/>
      <c r="F1037" s="70"/>
      <c r="G1037" s="70"/>
    </row>
    <row r="1038" spans="2:7" s="69" customFormat="1" x14ac:dyDescent="0.2">
      <c r="B1038" s="70"/>
      <c r="C1038" s="70"/>
      <c r="D1038" s="70"/>
      <c r="E1038" s="70"/>
      <c r="F1038" s="70"/>
      <c r="G1038" s="70"/>
    </row>
    <row r="1039" spans="2:7" s="69" customFormat="1" x14ac:dyDescent="0.2">
      <c r="B1039" s="70"/>
      <c r="C1039" s="70"/>
      <c r="D1039" s="70"/>
      <c r="E1039" s="70"/>
      <c r="F1039" s="70"/>
      <c r="G1039" s="70"/>
    </row>
    <row r="1040" spans="2:7" s="69" customFormat="1" x14ac:dyDescent="0.2">
      <c r="B1040" s="70"/>
      <c r="C1040" s="70"/>
      <c r="D1040" s="70"/>
      <c r="E1040" s="70"/>
      <c r="F1040" s="70"/>
      <c r="G1040" s="70"/>
    </row>
    <row r="1041" spans="2:7" s="69" customFormat="1" x14ac:dyDescent="0.2">
      <c r="B1041" s="70"/>
      <c r="C1041" s="70"/>
      <c r="D1041" s="70"/>
      <c r="E1041" s="70"/>
      <c r="F1041" s="70"/>
      <c r="G1041" s="70"/>
    </row>
    <row r="1042" spans="2:7" s="69" customFormat="1" x14ac:dyDescent="0.2">
      <c r="B1042" s="70"/>
      <c r="C1042" s="70"/>
      <c r="D1042" s="70"/>
      <c r="E1042" s="70"/>
      <c r="F1042" s="70"/>
      <c r="G1042" s="70"/>
    </row>
    <row r="1043" spans="2:7" s="69" customFormat="1" x14ac:dyDescent="0.2">
      <c r="B1043" s="70"/>
      <c r="C1043" s="70"/>
      <c r="D1043" s="70"/>
      <c r="E1043" s="70"/>
      <c r="F1043" s="70"/>
      <c r="G1043" s="70"/>
    </row>
    <row r="1044" spans="2:7" s="69" customFormat="1" x14ac:dyDescent="0.2">
      <c r="B1044" s="70"/>
      <c r="C1044" s="70"/>
      <c r="D1044" s="70"/>
      <c r="E1044" s="70"/>
      <c r="F1044" s="70"/>
      <c r="G1044" s="70"/>
    </row>
    <row r="1045" spans="2:7" s="69" customFormat="1" x14ac:dyDescent="0.2">
      <c r="B1045" s="70"/>
      <c r="C1045" s="70"/>
      <c r="D1045" s="70"/>
      <c r="E1045" s="70"/>
      <c r="F1045" s="70"/>
      <c r="G1045" s="70"/>
    </row>
    <row r="1046" spans="2:7" s="69" customFormat="1" x14ac:dyDescent="0.2">
      <c r="B1046" s="70"/>
      <c r="C1046" s="70"/>
      <c r="D1046" s="70"/>
      <c r="E1046" s="70"/>
      <c r="F1046" s="70"/>
      <c r="G1046" s="70"/>
    </row>
    <row r="1047" spans="2:7" s="69" customFormat="1" x14ac:dyDescent="0.2">
      <c r="B1047" s="70"/>
      <c r="C1047" s="70"/>
      <c r="D1047" s="70"/>
      <c r="E1047" s="70"/>
      <c r="F1047" s="70"/>
      <c r="G1047" s="70"/>
    </row>
    <row r="1048" spans="2:7" s="69" customFormat="1" x14ac:dyDescent="0.2">
      <c r="B1048" s="70"/>
      <c r="C1048" s="70"/>
      <c r="D1048" s="70"/>
      <c r="E1048" s="70"/>
      <c r="F1048" s="70"/>
      <c r="G1048" s="70"/>
    </row>
    <row r="1049" spans="2:7" s="69" customFormat="1" x14ac:dyDescent="0.2">
      <c r="B1049" s="70"/>
      <c r="C1049" s="70"/>
      <c r="D1049" s="70"/>
      <c r="E1049" s="70"/>
      <c r="F1049" s="70"/>
      <c r="G1049" s="70"/>
    </row>
    <row r="1050" spans="2:7" s="69" customFormat="1" x14ac:dyDescent="0.2">
      <c r="B1050" s="70"/>
      <c r="C1050" s="70"/>
      <c r="D1050" s="70"/>
      <c r="E1050" s="70"/>
      <c r="F1050" s="70"/>
      <c r="G1050" s="70"/>
    </row>
    <row r="1051" spans="2:7" s="69" customFormat="1" x14ac:dyDescent="0.2">
      <c r="B1051" s="70"/>
      <c r="C1051" s="70"/>
      <c r="D1051" s="70"/>
      <c r="E1051" s="70"/>
      <c r="F1051" s="70"/>
      <c r="G1051" s="70"/>
    </row>
    <row r="1052" spans="2:7" s="69" customFormat="1" x14ac:dyDescent="0.2">
      <c r="B1052" s="70"/>
      <c r="C1052" s="70"/>
      <c r="D1052" s="70"/>
      <c r="E1052" s="70"/>
      <c r="F1052" s="70"/>
      <c r="G1052" s="70"/>
    </row>
    <row r="1053" spans="2:7" s="69" customFormat="1" x14ac:dyDescent="0.2">
      <c r="B1053" s="70"/>
      <c r="C1053" s="70"/>
      <c r="D1053" s="70"/>
      <c r="E1053" s="70"/>
      <c r="F1053" s="70"/>
      <c r="G1053" s="70"/>
    </row>
    <row r="1054" spans="2:7" s="69" customFormat="1" x14ac:dyDescent="0.2">
      <c r="B1054" s="70"/>
      <c r="C1054" s="70"/>
      <c r="D1054" s="70"/>
      <c r="E1054" s="70"/>
      <c r="F1054" s="70"/>
      <c r="G1054" s="70"/>
    </row>
    <row r="1055" spans="2:7" s="69" customFormat="1" x14ac:dyDescent="0.2">
      <c r="B1055" s="70"/>
      <c r="C1055" s="70"/>
      <c r="D1055" s="70"/>
      <c r="E1055" s="70"/>
      <c r="F1055" s="70"/>
      <c r="G1055" s="70"/>
    </row>
    <row r="1056" spans="2:7" s="69" customFormat="1" x14ac:dyDescent="0.2">
      <c r="B1056" s="70"/>
      <c r="C1056" s="70"/>
      <c r="D1056" s="70"/>
      <c r="E1056" s="70"/>
      <c r="F1056" s="70"/>
      <c r="G1056" s="70"/>
    </row>
    <row r="1057" spans="2:7" s="69" customFormat="1" x14ac:dyDescent="0.2">
      <c r="B1057" s="70"/>
      <c r="C1057" s="70"/>
      <c r="D1057" s="70"/>
      <c r="E1057" s="70"/>
      <c r="F1057" s="70"/>
      <c r="G1057" s="70"/>
    </row>
    <row r="1058" spans="2:7" s="69" customFormat="1" x14ac:dyDescent="0.2">
      <c r="B1058" s="70"/>
      <c r="C1058" s="70"/>
      <c r="D1058" s="70"/>
      <c r="E1058" s="70"/>
      <c r="F1058" s="70"/>
      <c r="G1058" s="70"/>
    </row>
    <row r="1059" spans="2:7" s="69" customFormat="1" x14ac:dyDescent="0.2">
      <c r="B1059" s="70"/>
      <c r="C1059" s="70"/>
      <c r="D1059" s="70"/>
      <c r="E1059" s="70"/>
      <c r="F1059" s="70"/>
      <c r="G1059" s="70"/>
    </row>
    <row r="1060" spans="2:7" s="69" customFormat="1" x14ac:dyDescent="0.2">
      <c r="B1060" s="70"/>
      <c r="C1060" s="70"/>
      <c r="D1060" s="70"/>
      <c r="E1060" s="70"/>
      <c r="F1060" s="70"/>
      <c r="G1060" s="70"/>
    </row>
    <row r="1061" spans="2:7" s="69" customFormat="1" x14ac:dyDescent="0.2">
      <c r="B1061" s="70"/>
      <c r="C1061" s="70"/>
      <c r="D1061" s="70"/>
      <c r="E1061" s="70"/>
      <c r="F1061" s="70"/>
      <c r="G1061" s="70"/>
    </row>
    <row r="1062" spans="2:7" s="69" customFormat="1" x14ac:dyDescent="0.2">
      <c r="B1062" s="70"/>
      <c r="C1062" s="70"/>
      <c r="D1062" s="70"/>
      <c r="E1062" s="70"/>
      <c r="F1062" s="70"/>
      <c r="G1062" s="70"/>
    </row>
    <row r="1063" spans="2:7" s="69" customFormat="1" x14ac:dyDescent="0.2">
      <c r="B1063" s="70"/>
      <c r="C1063" s="70"/>
      <c r="D1063" s="70"/>
      <c r="E1063" s="70"/>
      <c r="F1063" s="70"/>
      <c r="G1063" s="70"/>
    </row>
    <row r="1064" spans="2:7" s="69" customFormat="1" x14ac:dyDescent="0.2">
      <c r="B1064" s="70"/>
      <c r="C1064" s="70"/>
      <c r="D1064" s="70"/>
      <c r="E1064" s="70"/>
      <c r="F1064" s="70"/>
      <c r="G1064" s="70"/>
    </row>
    <row r="1065" spans="2:7" s="69" customFormat="1" x14ac:dyDescent="0.2">
      <c r="B1065" s="70"/>
      <c r="C1065" s="70"/>
      <c r="D1065" s="70"/>
      <c r="E1065" s="70"/>
      <c r="F1065" s="70"/>
      <c r="G1065" s="70"/>
    </row>
    <row r="1066" spans="2:7" s="69" customFormat="1" x14ac:dyDescent="0.2">
      <c r="B1066" s="70"/>
      <c r="C1066" s="70"/>
      <c r="D1066" s="70"/>
      <c r="E1066" s="70"/>
      <c r="F1066" s="70"/>
      <c r="G1066" s="70"/>
    </row>
    <row r="1067" spans="2:7" s="69" customFormat="1" x14ac:dyDescent="0.2">
      <c r="B1067" s="70"/>
      <c r="C1067" s="70"/>
      <c r="D1067" s="70"/>
      <c r="E1067" s="70"/>
      <c r="F1067" s="70"/>
      <c r="G1067" s="70"/>
    </row>
    <row r="1068" spans="2:7" s="69" customFormat="1" x14ac:dyDescent="0.2">
      <c r="B1068" s="70"/>
      <c r="C1068" s="70"/>
      <c r="D1068" s="70"/>
      <c r="E1068" s="70"/>
      <c r="F1068" s="70"/>
      <c r="G1068" s="70"/>
    </row>
    <row r="1069" spans="2:7" s="69" customFormat="1" x14ac:dyDescent="0.2">
      <c r="B1069" s="70"/>
      <c r="C1069" s="70"/>
      <c r="D1069" s="70"/>
      <c r="E1069" s="70"/>
      <c r="F1069" s="70"/>
      <c r="G1069" s="70"/>
    </row>
    <row r="1070" spans="2:7" s="69" customFormat="1" x14ac:dyDescent="0.2">
      <c r="B1070" s="70"/>
      <c r="C1070" s="70"/>
      <c r="D1070" s="70"/>
      <c r="E1070" s="70"/>
      <c r="F1070" s="70"/>
      <c r="G1070" s="70"/>
    </row>
    <row r="1071" spans="2:7" s="69" customFormat="1" x14ac:dyDescent="0.2">
      <c r="B1071" s="70"/>
      <c r="C1071" s="70"/>
      <c r="D1071" s="70"/>
      <c r="E1071" s="70"/>
      <c r="F1071" s="70"/>
      <c r="G1071" s="70"/>
    </row>
    <row r="1072" spans="2:7" s="69" customFormat="1" x14ac:dyDescent="0.2">
      <c r="B1072" s="70"/>
      <c r="C1072" s="70"/>
      <c r="D1072" s="70"/>
      <c r="E1072" s="70"/>
      <c r="F1072" s="70"/>
      <c r="G1072" s="70"/>
    </row>
    <row r="1073" spans="2:7" s="69" customFormat="1" x14ac:dyDescent="0.2">
      <c r="B1073" s="70"/>
      <c r="C1073" s="70"/>
      <c r="D1073" s="70"/>
      <c r="E1073" s="70"/>
      <c r="F1073" s="70"/>
      <c r="G1073" s="70"/>
    </row>
    <row r="1074" spans="2:7" s="69" customFormat="1" x14ac:dyDescent="0.2">
      <c r="B1074" s="70"/>
      <c r="C1074" s="70"/>
      <c r="D1074" s="70"/>
      <c r="E1074" s="70"/>
      <c r="F1074" s="70"/>
      <c r="G1074" s="70"/>
    </row>
    <row r="1075" spans="2:7" s="69" customFormat="1" x14ac:dyDescent="0.2">
      <c r="B1075" s="70"/>
      <c r="C1075" s="70"/>
      <c r="D1075" s="70"/>
      <c r="E1075" s="70"/>
      <c r="F1075" s="70"/>
      <c r="G1075" s="70"/>
    </row>
    <row r="1076" spans="2:7" s="69" customFormat="1" x14ac:dyDescent="0.2">
      <c r="B1076" s="70"/>
      <c r="C1076" s="70"/>
      <c r="D1076" s="70"/>
      <c r="E1076" s="70"/>
      <c r="F1076" s="70"/>
      <c r="G1076" s="70"/>
    </row>
    <row r="1077" spans="2:7" s="69" customFormat="1" x14ac:dyDescent="0.2">
      <c r="B1077" s="70"/>
      <c r="C1077" s="70"/>
      <c r="D1077" s="70"/>
      <c r="E1077" s="70"/>
      <c r="F1077" s="70"/>
      <c r="G1077" s="70"/>
    </row>
    <row r="1078" spans="2:7" s="69" customFormat="1" x14ac:dyDescent="0.2">
      <c r="B1078" s="70"/>
      <c r="C1078" s="70"/>
      <c r="D1078" s="70"/>
      <c r="E1078" s="70"/>
      <c r="F1078" s="70"/>
      <c r="G1078" s="70"/>
    </row>
    <row r="1079" spans="2:7" s="69" customFormat="1" x14ac:dyDescent="0.2">
      <c r="B1079" s="70"/>
      <c r="C1079" s="70"/>
      <c r="D1079" s="70"/>
      <c r="E1079" s="70"/>
      <c r="F1079" s="70"/>
      <c r="G1079" s="70"/>
    </row>
    <row r="1080" spans="2:7" s="69" customFormat="1" x14ac:dyDescent="0.2">
      <c r="B1080" s="70"/>
      <c r="C1080" s="70"/>
      <c r="D1080" s="70"/>
      <c r="E1080" s="70"/>
      <c r="F1080" s="70"/>
      <c r="G1080" s="70"/>
    </row>
    <row r="1081" spans="2:7" s="69" customFormat="1" x14ac:dyDescent="0.2">
      <c r="B1081" s="70"/>
      <c r="C1081" s="70"/>
      <c r="D1081" s="70"/>
      <c r="E1081" s="70"/>
      <c r="F1081" s="70"/>
      <c r="G1081" s="70"/>
    </row>
    <row r="1082" spans="2:7" s="69" customFormat="1" x14ac:dyDescent="0.2">
      <c r="B1082" s="70"/>
      <c r="C1082" s="70"/>
      <c r="D1082" s="70"/>
      <c r="E1082" s="70"/>
      <c r="F1082" s="70"/>
      <c r="G1082" s="70"/>
    </row>
    <row r="1083" spans="2:7" s="69" customFormat="1" x14ac:dyDescent="0.2">
      <c r="B1083" s="70"/>
      <c r="C1083" s="70"/>
      <c r="D1083" s="70"/>
      <c r="E1083" s="70"/>
      <c r="F1083" s="70"/>
      <c r="G1083" s="70"/>
    </row>
    <row r="1084" spans="2:7" s="69" customFormat="1" x14ac:dyDescent="0.2">
      <c r="B1084" s="70"/>
      <c r="C1084" s="70"/>
      <c r="D1084" s="70"/>
      <c r="E1084" s="70"/>
      <c r="F1084" s="70"/>
      <c r="G1084" s="70"/>
    </row>
    <row r="1085" spans="2:7" s="69" customFormat="1" x14ac:dyDescent="0.2">
      <c r="B1085" s="70"/>
      <c r="C1085" s="70"/>
      <c r="D1085" s="70"/>
      <c r="E1085" s="70"/>
      <c r="F1085" s="70"/>
      <c r="G1085" s="70"/>
    </row>
    <row r="1086" spans="2:7" s="69" customFormat="1" x14ac:dyDescent="0.2">
      <c r="B1086" s="70"/>
      <c r="C1086" s="70"/>
      <c r="D1086" s="70"/>
      <c r="E1086" s="70"/>
      <c r="F1086" s="70"/>
      <c r="G1086" s="70"/>
    </row>
    <row r="1087" spans="2:7" s="69" customFormat="1" x14ac:dyDescent="0.2">
      <c r="B1087" s="70"/>
      <c r="C1087" s="70"/>
      <c r="D1087" s="70"/>
      <c r="E1087" s="70"/>
      <c r="F1087" s="70"/>
      <c r="G1087" s="70"/>
    </row>
    <row r="1088" spans="2:7" s="69" customFormat="1" x14ac:dyDescent="0.2">
      <c r="B1088" s="70"/>
      <c r="C1088" s="70"/>
      <c r="D1088" s="70"/>
      <c r="E1088" s="70"/>
      <c r="F1088" s="70"/>
      <c r="G1088" s="70"/>
    </row>
    <row r="1089" spans="2:7" s="69" customFormat="1" x14ac:dyDescent="0.2">
      <c r="B1089" s="70"/>
      <c r="C1089" s="70"/>
      <c r="D1089" s="70"/>
      <c r="E1089" s="70"/>
      <c r="F1089" s="70"/>
      <c r="G1089" s="70"/>
    </row>
    <row r="1090" spans="2:7" s="69" customFormat="1" x14ac:dyDescent="0.2">
      <c r="B1090" s="70"/>
      <c r="C1090" s="70"/>
      <c r="D1090" s="70"/>
      <c r="E1090" s="70"/>
      <c r="F1090" s="70"/>
      <c r="G1090" s="70"/>
    </row>
    <row r="1091" spans="2:7" s="69" customFormat="1" x14ac:dyDescent="0.2">
      <c r="B1091" s="70"/>
      <c r="C1091" s="70"/>
      <c r="D1091" s="70"/>
      <c r="E1091" s="70"/>
      <c r="F1091" s="70"/>
      <c r="G1091" s="70"/>
    </row>
    <row r="1092" spans="2:7" s="69" customFormat="1" x14ac:dyDescent="0.2">
      <c r="B1092" s="70"/>
      <c r="C1092" s="70"/>
      <c r="D1092" s="70"/>
      <c r="E1092" s="70"/>
      <c r="F1092" s="70"/>
      <c r="G1092" s="70"/>
    </row>
    <row r="1093" spans="2:7" s="69" customFormat="1" x14ac:dyDescent="0.2">
      <c r="B1093" s="70"/>
      <c r="C1093" s="70"/>
      <c r="D1093" s="70"/>
      <c r="E1093" s="70"/>
      <c r="F1093" s="70"/>
      <c r="G1093" s="70"/>
    </row>
    <row r="1094" spans="2:7" s="69" customFormat="1" x14ac:dyDescent="0.2">
      <c r="B1094" s="70"/>
      <c r="C1094" s="70"/>
      <c r="D1094" s="70"/>
      <c r="E1094" s="70"/>
      <c r="F1094" s="70"/>
      <c r="G1094" s="70"/>
    </row>
    <row r="1095" spans="2:7" s="69" customFormat="1" x14ac:dyDescent="0.2">
      <c r="B1095" s="70"/>
      <c r="C1095" s="70"/>
      <c r="D1095" s="70"/>
      <c r="E1095" s="70"/>
      <c r="F1095" s="70"/>
      <c r="G1095" s="70"/>
    </row>
    <row r="1096" spans="2:7" s="69" customFormat="1" x14ac:dyDescent="0.2">
      <c r="B1096" s="70"/>
      <c r="C1096" s="70"/>
      <c r="D1096" s="70"/>
      <c r="E1096" s="70"/>
      <c r="F1096" s="70"/>
      <c r="G1096" s="70"/>
    </row>
    <row r="1097" spans="2:7" s="69" customFormat="1" x14ac:dyDescent="0.2">
      <c r="B1097" s="70"/>
      <c r="C1097" s="70"/>
      <c r="D1097" s="70"/>
      <c r="E1097" s="70"/>
      <c r="F1097" s="70"/>
      <c r="G1097" s="70"/>
    </row>
    <row r="1098" spans="2:7" s="69" customFormat="1" x14ac:dyDescent="0.2">
      <c r="B1098" s="70"/>
      <c r="C1098" s="70"/>
      <c r="D1098" s="70"/>
      <c r="E1098" s="70"/>
      <c r="F1098" s="70"/>
      <c r="G1098" s="70"/>
    </row>
    <row r="1099" spans="2:7" s="69" customFormat="1" x14ac:dyDescent="0.2">
      <c r="B1099" s="70"/>
      <c r="C1099" s="70"/>
      <c r="D1099" s="70"/>
      <c r="E1099" s="70"/>
      <c r="F1099" s="70"/>
      <c r="G1099" s="70"/>
    </row>
    <row r="1100" spans="2:7" s="69" customFormat="1" x14ac:dyDescent="0.2">
      <c r="B1100" s="70"/>
      <c r="C1100" s="70"/>
      <c r="D1100" s="70"/>
      <c r="E1100" s="70"/>
      <c r="F1100" s="70"/>
      <c r="G1100" s="70"/>
    </row>
    <row r="1101" spans="2:7" s="69" customFormat="1" x14ac:dyDescent="0.2">
      <c r="B1101" s="70"/>
      <c r="C1101" s="70"/>
      <c r="D1101" s="70"/>
      <c r="E1101" s="70"/>
      <c r="F1101" s="70"/>
      <c r="G1101" s="70"/>
    </row>
    <row r="1102" spans="2:7" s="69" customFormat="1" x14ac:dyDescent="0.2">
      <c r="B1102" s="70"/>
      <c r="C1102" s="70"/>
      <c r="D1102" s="70"/>
      <c r="E1102" s="70"/>
      <c r="F1102" s="70"/>
      <c r="G1102" s="70"/>
    </row>
    <row r="1103" spans="2:7" s="69" customFormat="1" x14ac:dyDescent="0.2">
      <c r="B1103" s="70"/>
      <c r="C1103" s="70"/>
      <c r="D1103" s="70"/>
      <c r="E1103" s="70"/>
      <c r="F1103" s="70"/>
      <c r="G1103" s="70"/>
    </row>
    <row r="1104" spans="2:7" s="69" customFormat="1" x14ac:dyDescent="0.2">
      <c r="B1104" s="70"/>
      <c r="C1104" s="70"/>
      <c r="D1104" s="70"/>
      <c r="E1104" s="70"/>
      <c r="F1104" s="70"/>
      <c r="G1104" s="70"/>
    </row>
    <row r="1105" spans="2:7" s="69" customFormat="1" x14ac:dyDescent="0.2">
      <c r="B1105" s="70"/>
      <c r="C1105" s="70"/>
      <c r="D1105" s="70"/>
      <c r="E1105" s="70"/>
      <c r="F1105" s="70"/>
      <c r="G1105" s="70"/>
    </row>
    <row r="1106" spans="2:7" s="69" customFormat="1" x14ac:dyDescent="0.2">
      <c r="B1106" s="70"/>
      <c r="C1106" s="70"/>
      <c r="D1106" s="70"/>
      <c r="E1106" s="70"/>
      <c r="F1106" s="70"/>
      <c r="G1106" s="70"/>
    </row>
    <row r="1107" spans="2:7" s="69" customFormat="1" x14ac:dyDescent="0.2">
      <c r="B1107" s="70"/>
      <c r="C1107" s="70"/>
      <c r="D1107" s="70"/>
      <c r="E1107" s="70"/>
      <c r="F1107" s="70"/>
      <c r="G1107" s="70"/>
    </row>
    <row r="1108" spans="2:7" s="69" customFormat="1" x14ac:dyDescent="0.2">
      <c r="B1108" s="70"/>
      <c r="C1108" s="70"/>
      <c r="D1108" s="70"/>
      <c r="E1108" s="70"/>
      <c r="F1108" s="70"/>
      <c r="G1108" s="70"/>
    </row>
    <row r="1109" spans="2:7" s="69" customFormat="1" x14ac:dyDescent="0.2">
      <c r="B1109" s="70"/>
      <c r="C1109" s="70"/>
      <c r="D1109" s="70"/>
      <c r="E1109" s="70"/>
      <c r="F1109" s="70"/>
      <c r="G1109" s="70"/>
    </row>
    <row r="1110" spans="2:7" s="69" customFormat="1" x14ac:dyDescent="0.2">
      <c r="B1110" s="70"/>
      <c r="C1110" s="70"/>
      <c r="D1110" s="70"/>
      <c r="E1110" s="70"/>
      <c r="F1110" s="70"/>
      <c r="G1110" s="70"/>
    </row>
    <row r="1111" spans="2:7" s="69" customFormat="1" x14ac:dyDescent="0.2">
      <c r="B1111" s="70"/>
      <c r="C1111" s="70"/>
      <c r="D1111" s="70"/>
      <c r="E1111" s="70"/>
      <c r="F1111" s="70"/>
      <c r="G1111" s="70"/>
    </row>
    <row r="1112" spans="2:7" s="69" customFormat="1" x14ac:dyDescent="0.2">
      <c r="B1112" s="70"/>
      <c r="C1112" s="70"/>
      <c r="D1112" s="70"/>
      <c r="E1112" s="70"/>
      <c r="F1112" s="70"/>
      <c r="G1112" s="70"/>
    </row>
    <row r="1113" spans="2:7" s="69" customFormat="1" x14ac:dyDescent="0.2">
      <c r="B1113" s="70"/>
      <c r="C1113" s="70"/>
      <c r="D1113" s="70"/>
      <c r="E1113" s="70"/>
      <c r="F1113" s="70"/>
      <c r="G1113" s="70"/>
    </row>
    <row r="1114" spans="2:7" s="69" customFormat="1" x14ac:dyDescent="0.2">
      <c r="B1114" s="70"/>
      <c r="C1114" s="70"/>
      <c r="D1114" s="70"/>
      <c r="E1114" s="70"/>
      <c r="F1114" s="70"/>
      <c r="G1114" s="70"/>
    </row>
    <row r="1115" spans="2:7" s="69" customFormat="1" x14ac:dyDescent="0.2">
      <c r="B1115" s="70"/>
      <c r="C1115" s="70"/>
      <c r="D1115" s="70"/>
      <c r="E1115" s="70"/>
      <c r="F1115" s="70"/>
      <c r="G1115" s="70"/>
    </row>
    <row r="1116" spans="2:7" s="69" customFormat="1" x14ac:dyDescent="0.2">
      <c r="B1116" s="70"/>
      <c r="C1116" s="70"/>
      <c r="D1116" s="70"/>
      <c r="E1116" s="70"/>
      <c r="F1116" s="70"/>
      <c r="G1116" s="70"/>
    </row>
    <row r="1117" spans="2:7" s="69" customFormat="1" x14ac:dyDescent="0.2">
      <c r="B1117" s="70"/>
      <c r="C1117" s="70"/>
      <c r="D1117" s="70"/>
      <c r="E1117" s="70"/>
      <c r="F1117" s="70"/>
      <c r="G1117" s="70"/>
    </row>
    <row r="1118" spans="2:7" s="69" customFormat="1" x14ac:dyDescent="0.2">
      <c r="B1118" s="70"/>
      <c r="C1118" s="70"/>
      <c r="D1118" s="70"/>
      <c r="E1118" s="70"/>
      <c r="F1118" s="70"/>
      <c r="G1118" s="70"/>
    </row>
    <row r="1119" spans="2:7" s="69" customFormat="1" x14ac:dyDescent="0.2">
      <c r="B1119" s="70"/>
      <c r="C1119" s="70"/>
      <c r="D1119" s="70"/>
      <c r="E1119" s="70"/>
      <c r="F1119" s="70"/>
      <c r="G1119" s="70"/>
    </row>
    <row r="1120" spans="2:7" s="69" customFormat="1" x14ac:dyDescent="0.2">
      <c r="B1120" s="70"/>
      <c r="C1120" s="70"/>
      <c r="D1120" s="70"/>
      <c r="E1120" s="70"/>
      <c r="F1120" s="70"/>
      <c r="G1120" s="70"/>
    </row>
    <row r="1121" spans="2:7" s="69" customFormat="1" x14ac:dyDescent="0.2">
      <c r="B1121" s="70"/>
      <c r="C1121" s="70"/>
      <c r="D1121" s="70"/>
      <c r="E1121" s="70"/>
      <c r="F1121" s="70"/>
      <c r="G1121" s="70"/>
    </row>
    <row r="1122" spans="2:7" s="69" customFormat="1" x14ac:dyDescent="0.2">
      <c r="B1122" s="70"/>
      <c r="C1122" s="70"/>
      <c r="D1122" s="70"/>
      <c r="E1122" s="70"/>
      <c r="F1122" s="70"/>
      <c r="G1122" s="70"/>
    </row>
    <row r="1123" spans="2:7" s="69" customFormat="1" x14ac:dyDescent="0.2">
      <c r="B1123" s="70"/>
      <c r="C1123" s="70"/>
      <c r="D1123" s="70"/>
      <c r="E1123" s="70"/>
      <c r="F1123" s="70"/>
      <c r="G1123" s="70"/>
    </row>
    <row r="1124" spans="2:7" s="69" customFormat="1" x14ac:dyDescent="0.2">
      <c r="B1124" s="70"/>
      <c r="C1124" s="70"/>
      <c r="D1124" s="70"/>
      <c r="E1124" s="70"/>
      <c r="F1124" s="70"/>
      <c r="G1124" s="70"/>
    </row>
    <row r="1125" spans="2:7" s="69" customFormat="1" x14ac:dyDescent="0.2">
      <c r="B1125" s="70"/>
      <c r="C1125" s="70"/>
      <c r="D1125" s="70"/>
      <c r="E1125" s="70"/>
      <c r="F1125" s="70"/>
      <c r="G1125" s="70"/>
    </row>
    <row r="1126" spans="2:7" s="69" customFormat="1" x14ac:dyDescent="0.2">
      <c r="B1126" s="70"/>
      <c r="C1126" s="70"/>
      <c r="D1126" s="70"/>
      <c r="E1126" s="70"/>
      <c r="F1126" s="70"/>
      <c r="G1126" s="70"/>
    </row>
    <row r="1127" spans="2:7" s="69" customFormat="1" x14ac:dyDescent="0.2">
      <c r="B1127" s="70"/>
      <c r="C1127" s="70"/>
      <c r="D1127" s="70"/>
      <c r="E1127" s="70"/>
      <c r="F1127" s="70"/>
      <c r="G1127" s="70"/>
    </row>
    <row r="1128" spans="2:7" s="69" customFormat="1" x14ac:dyDescent="0.2">
      <c r="B1128" s="70"/>
      <c r="C1128" s="70"/>
      <c r="D1128" s="70"/>
      <c r="E1128" s="70"/>
      <c r="F1128" s="70"/>
      <c r="G1128" s="70"/>
    </row>
    <row r="1129" spans="2:7" s="69" customFormat="1" x14ac:dyDescent="0.2">
      <c r="B1129" s="70"/>
      <c r="C1129" s="70"/>
      <c r="D1129" s="70"/>
      <c r="E1129" s="70"/>
      <c r="F1129" s="70"/>
      <c r="G1129" s="70"/>
    </row>
    <row r="1130" spans="2:7" s="69" customFormat="1" x14ac:dyDescent="0.2">
      <c r="B1130" s="70"/>
      <c r="C1130" s="70"/>
      <c r="D1130" s="70"/>
      <c r="E1130" s="70"/>
      <c r="F1130" s="70"/>
      <c r="G1130" s="70"/>
    </row>
    <row r="1131" spans="2:7" s="69" customFormat="1" x14ac:dyDescent="0.2">
      <c r="B1131" s="70"/>
      <c r="C1131" s="70"/>
      <c r="D1131" s="70"/>
      <c r="E1131" s="70"/>
      <c r="F1131" s="70"/>
      <c r="G1131" s="70"/>
    </row>
    <row r="1132" spans="2:7" s="69" customFormat="1" x14ac:dyDescent="0.2">
      <c r="B1132" s="70"/>
      <c r="C1132" s="70"/>
      <c r="D1132" s="70"/>
      <c r="E1132" s="70"/>
      <c r="F1132" s="70"/>
      <c r="G1132" s="70"/>
    </row>
    <row r="1133" spans="2:7" s="69" customFormat="1" x14ac:dyDescent="0.2">
      <c r="B1133" s="70"/>
      <c r="C1133" s="70"/>
      <c r="D1133" s="70"/>
      <c r="E1133" s="70"/>
      <c r="F1133" s="70"/>
      <c r="G1133" s="70"/>
    </row>
    <row r="1134" spans="2:7" s="69" customFormat="1" x14ac:dyDescent="0.2">
      <c r="B1134" s="70"/>
      <c r="C1134" s="70"/>
      <c r="D1134" s="70"/>
      <c r="E1134" s="70"/>
      <c r="F1134" s="70"/>
      <c r="G1134" s="70"/>
    </row>
    <row r="1135" spans="2:7" s="69" customFormat="1" x14ac:dyDescent="0.2">
      <c r="B1135" s="70"/>
      <c r="C1135" s="70"/>
      <c r="D1135" s="70"/>
      <c r="E1135" s="70"/>
      <c r="F1135" s="70"/>
      <c r="G1135" s="70"/>
    </row>
    <row r="1136" spans="2:7" s="69" customFormat="1" x14ac:dyDescent="0.2">
      <c r="B1136" s="70"/>
      <c r="C1136" s="70"/>
      <c r="D1136" s="70"/>
      <c r="E1136" s="70"/>
      <c r="F1136" s="70"/>
      <c r="G1136" s="70"/>
    </row>
    <row r="1137" spans="2:7" s="69" customFormat="1" x14ac:dyDescent="0.2">
      <c r="B1137" s="70"/>
      <c r="C1137" s="70"/>
      <c r="D1137" s="70"/>
      <c r="E1137" s="70"/>
      <c r="F1137" s="70"/>
      <c r="G1137" s="70"/>
    </row>
    <row r="1138" spans="2:7" s="69" customFormat="1" x14ac:dyDescent="0.2">
      <c r="B1138" s="70"/>
      <c r="C1138" s="70"/>
      <c r="D1138" s="70"/>
      <c r="E1138" s="70"/>
      <c r="F1138" s="70"/>
      <c r="G1138" s="70"/>
    </row>
    <row r="1139" spans="2:7" s="69" customFormat="1" x14ac:dyDescent="0.2">
      <c r="B1139" s="70"/>
      <c r="C1139" s="70"/>
      <c r="D1139" s="70"/>
      <c r="E1139" s="70"/>
      <c r="F1139" s="70"/>
      <c r="G1139" s="70"/>
    </row>
    <row r="1140" spans="2:7" s="69" customFormat="1" x14ac:dyDescent="0.2">
      <c r="B1140" s="70"/>
      <c r="C1140" s="70"/>
      <c r="D1140" s="70"/>
      <c r="E1140" s="70"/>
      <c r="F1140" s="70"/>
      <c r="G1140" s="70"/>
    </row>
    <row r="1141" spans="2:7" s="69" customFormat="1" x14ac:dyDescent="0.2">
      <c r="B1141" s="70"/>
      <c r="C1141" s="70"/>
      <c r="D1141" s="70"/>
      <c r="E1141" s="70"/>
      <c r="F1141" s="70"/>
      <c r="G1141" s="70"/>
    </row>
    <row r="1142" spans="2:7" s="69" customFormat="1" x14ac:dyDescent="0.2">
      <c r="B1142" s="70"/>
      <c r="C1142" s="70"/>
      <c r="D1142" s="70"/>
      <c r="E1142" s="70"/>
      <c r="F1142" s="70"/>
      <c r="G1142" s="70"/>
    </row>
    <row r="1143" spans="2:7" s="69" customFormat="1" x14ac:dyDescent="0.2">
      <c r="B1143" s="70"/>
      <c r="C1143" s="70"/>
      <c r="D1143" s="70"/>
      <c r="E1143" s="70"/>
      <c r="F1143" s="70"/>
      <c r="G1143" s="70"/>
    </row>
    <row r="1144" spans="2:7" s="69" customFormat="1" x14ac:dyDescent="0.2">
      <c r="B1144" s="70"/>
      <c r="C1144" s="70"/>
      <c r="D1144" s="70"/>
      <c r="E1144" s="70"/>
      <c r="F1144" s="70"/>
      <c r="G1144" s="70"/>
    </row>
    <row r="1145" spans="2:7" s="69" customFormat="1" x14ac:dyDescent="0.2">
      <c r="B1145" s="70"/>
      <c r="C1145" s="70"/>
      <c r="D1145" s="70"/>
      <c r="E1145" s="70"/>
      <c r="F1145" s="70"/>
      <c r="G1145" s="70"/>
    </row>
    <row r="1146" spans="2:7" s="69" customFormat="1" x14ac:dyDescent="0.2">
      <c r="B1146" s="70"/>
      <c r="C1146" s="70"/>
      <c r="D1146" s="70"/>
      <c r="E1146" s="70"/>
      <c r="F1146" s="70"/>
      <c r="G1146" s="70"/>
    </row>
    <row r="1147" spans="2:7" s="69" customFormat="1" x14ac:dyDescent="0.2">
      <c r="B1147" s="70"/>
      <c r="C1147" s="70"/>
      <c r="D1147" s="70"/>
      <c r="E1147" s="70"/>
      <c r="F1147" s="70"/>
      <c r="G1147" s="70"/>
    </row>
    <row r="1148" spans="2:7" s="69" customFormat="1" x14ac:dyDescent="0.2">
      <c r="B1148" s="70"/>
      <c r="C1148" s="70"/>
      <c r="D1148" s="70"/>
      <c r="E1148" s="70"/>
      <c r="F1148" s="70"/>
      <c r="G1148" s="70"/>
    </row>
    <row r="1149" spans="2:7" s="69" customFormat="1" x14ac:dyDescent="0.2">
      <c r="B1149" s="70"/>
      <c r="C1149" s="70"/>
      <c r="D1149" s="70"/>
      <c r="E1149" s="70"/>
      <c r="F1149" s="70"/>
      <c r="G1149" s="70"/>
    </row>
    <row r="1150" spans="2:7" s="69" customFormat="1" x14ac:dyDescent="0.2">
      <c r="B1150" s="70"/>
      <c r="C1150" s="70"/>
      <c r="D1150" s="70"/>
      <c r="E1150" s="70"/>
      <c r="F1150" s="70"/>
      <c r="G1150" s="70"/>
    </row>
  </sheetData>
  <sheetProtection algorithmName="SHA-512" hashValue="LM2p3xR4qiqVrYDz1CJeO0ilqDbeAqbHXPNELZOlZARNKTGh1cDk1NkeHG0MoNSfB10GRHVqPo1m7Hn7zxnwkQ==" saltValue="ug0Sx0qDZ0etz138W1iefQ==" spinCount="100000" sheet="1" objects="1" scenarios="1"/>
  <mergeCells count="2">
    <mergeCell ref="A2:O2"/>
    <mergeCell ref="A3:O3"/>
  </mergeCells>
  <pageMargins left="0.7" right="0.7" top="0.75" bottom="0.75" header="0.3" footer="0.3"/>
  <pageSetup paperSize="9" scale="1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CB1357"/>
  <sheetViews>
    <sheetView tabSelected="1" zoomScale="70" zoomScaleNormal="70" workbookViewId="0">
      <selection activeCell="J33" sqref="J33"/>
    </sheetView>
  </sheetViews>
  <sheetFormatPr baseColWidth="10" defaultColWidth="11.42578125" defaultRowHeight="18.75" x14ac:dyDescent="0.35"/>
  <cols>
    <col min="1" max="2" width="11.42578125" style="3"/>
    <col min="3" max="3" width="25.85546875" style="1" bestFit="1" customWidth="1"/>
    <col min="4" max="4" width="13.42578125" style="1" bestFit="1" customWidth="1"/>
    <col min="5" max="5" width="20.42578125" style="1" customWidth="1"/>
    <col min="6" max="6" width="11.85546875" style="1" bestFit="1" customWidth="1"/>
    <col min="7" max="7" width="12.5703125" style="1" customWidth="1"/>
    <col min="8" max="8" width="12.28515625" style="1" bestFit="1" customWidth="1"/>
    <col min="9" max="9" width="11.140625" style="1" bestFit="1" customWidth="1"/>
    <col min="10" max="10" width="13.85546875" style="1" bestFit="1" customWidth="1"/>
    <col min="11" max="11" width="11.140625" style="1" bestFit="1" customWidth="1"/>
    <col min="12" max="12" width="12.28515625" style="1" bestFit="1" customWidth="1"/>
    <col min="13" max="13" width="11.140625" style="1" bestFit="1" customWidth="1"/>
    <col min="14" max="14" width="11.42578125" style="1" customWidth="1"/>
    <col min="15" max="15" width="13" style="1" bestFit="1" customWidth="1"/>
    <col min="16" max="19" width="11.42578125" style="1"/>
    <col min="20" max="80" width="11.42578125" style="3"/>
    <col min="81" max="16384" width="11.42578125" style="1"/>
  </cols>
  <sheetData>
    <row r="1" spans="3:80" s="3" customFormat="1" x14ac:dyDescent="0.35"/>
    <row r="2" spans="3:80" s="3" customFormat="1" x14ac:dyDescent="0.35"/>
    <row r="3" spans="3:80" s="3" customFormat="1" ht="19.5" thickBot="1" x14ac:dyDescent="0.4"/>
    <row r="4" spans="3:80" x14ac:dyDescent="0.35">
      <c r="C4" s="408"/>
      <c r="D4" s="410" t="str">
        <f>'TRAFICO X NAVIERA'!A6</f>
        <v>HLCL</v>
      </c>
      <c r="E4" s="411"/>
      <c r="F4" s="410" t="str">
        <f>'TRAFICO X NAVIERA'!A15</f>
        <v>APL</v>
      </c>
      <c r="G4" s="411"/>
      <c r="H4" s="410" t="str">
        <f>'TRAFICO X NAVIERA'!A24</f>
        <v>ONE</v>
      </c>
      <c r="I4" s="411"/>
      <c r="J4" s="410" t="str">
        <f>'TRAFICO X NAVIERA'!A33</f>
        <v>EMC</v>
      </c>
      <c r="K4" s="411"/>
      <c r="L4" s="410" t="str">
        <f>'TRAFICO X NAVIERA'!A42</f>
        <v>HSD</v>
      </c>
      <c r="M4" s="411"/>
      <c r="N4" s="410" t="str">
        <f>'TRAFICO X NAVIERA'!A51</f>
        <v>WHL</v>
      </c>
      <c r="O4" s="411"/>
      <c r="P4" s="410" t="str">
        <f>'TRAFICO X NAVIERA'!A60</f>
        <v>OTH</v>
      </c>
      <c r="Q4" s="411"/>
      <c r="R4" s="410" t="str">
        <f>'TRAFICO X NAVIERA'!A69</f>
        <v>CMA</v>
      </c>
      <c r="S4" s="411"/>
    </row>
    <row r="5" spans="3:80" ht="19.5" thickBot="1" x14ac:dyDescent="0.4">
      <c r="C5" s="409"/>
      <c r="D5" s="373" t="s">
        <v>36</v>
      </c>
      <c r="E5" s="374" t="s">
        <v>15</v>
      </c>
      <c r="F5" s="375" t="s">
        <v>36</v>
      </c>
      <c r="G5" s="376" t="s">
        <v>15</v>
      </c>
      <c r="H5" s="373" t="s">
        <v>36</v>
      </c>
      <c r="I5" s="374" t="s">
        <v>15</v>
      </c>
      <c r="J5" s="373" t="s">
        <v>36</v>
      </c>
      <c r="K5" s="374" t="s">
        <v>15</v>
      </c>
      <c r="L5" s="373" t="s">
        <v>36</v>
      </c>
      <c r="M5" s="374" t="s">
        <v>15</v>
      </c>
      <c r="N5" s="373" t="s">
        <v>36</v>
      </c>
      <c r="O5" s="374" t="s">
        <v>15</v>
      </c>
      <c r="P5" s="373" t="s">
        <v>36</v>
      </c>
      <c r="Q5" s="374" t="s">
        <v>15</v>
      </c>
      <c r="R5" s="373" t="s">
        <v>36</v>
      </c>
      <c r="S5" s="374" t="s">
        <v>15</v>
      </c>
    </row>
    <row r="6" spans="3:80" x14ac:dyDescent="0.35">
      <c r="C6" s="257" t="s">
        <v>37</v>
      </c>
      <c r="D6" s="122">
        <f>'TRAFICO X NAVIERA'!N7</f>
        <v>30704</v>
      </c>
      <c r="E6" s="123">
        <f>'TRAFICO X NAVIERA'!O7</f>
        <v>6.9138204352212129E-2</v>
      </c>
      <c r="F6" s="124">
        <f>'TRAFICO X NAVIERA'!N16</f>
        <v>0</v>
      </c>
      <c r="G6" s="167">
        <f>'TRAFICO X NAVIERA'!O16</f>
        <v>0</v>
      </c>
      <c r="H6" s="122">
        <f>'TRAFICO X NAVIERA'!N25</f>
        <v>14795</v>
      </c>
      <c r="I6" s="125">
        <f>'TRAFICO X NAVIERA'!O25</f>
        <v>3.331486885718403E-2</v>
      </c>
      <c r="J6" s="122">
        <f>'TRAFICO X NAVIERA'!N34</f>
        <v>5070</v>
      </c>
      <c r="K6" s="126">
        <f>'TRAFICO X NAVIERA'!O34</f>
        <v>1.1416450497189796E-2</v>
      </c>
      <c r="L6" s="122">
        <f>'TRAFICO X NAVIERA'!N43</f>
        <v>0</v>
      </c>
      <c r="M6" s="125">
        <f>'TRAFICO X NAVIERA'!O43</f>
        <v>0</v>
      </c>
      <c r="N6" s="122">
        <f>'TRAFICO X NAVIERA'!N52</f>
        <v>24005</v>
      </c>
      <c r="O6" s="125">
        <f>'TRAFICO X NAVIERA'!O52</f>
        <v>5.4053628044386799E-2</v>
      </c>
      <c r="P6" s="122">
        <f>'TRAFICO X NAVIERA'!N61</f>
        <v>3</v>
      </c>
      <c r="Q6" s="125">
        <f>'TRAFICO X NAVIERA'!O61</f>
        <v>6.7552961521833114E-6</v>
      </c>
      <c r="R6" s="122">
        <f>'TRAFICO X NAVIERA'!N70</f>
        <v>33288</v>
      </c>
      <c r="S6" s="125">
        <f>'TRAFICO X NAVIERA'!O70</f>
        <v>7.4956766104626024E-2</v>
      </c>
    </row>
    <row r="7" spans="3:80" x14ac:dyDescent="0.35">
      <c r="C7" s="30" t="s">
        <v>38</v>
      </c>
      <c r="D7" s="127">
        <f>'TRAFICO X NAVIERA'!N8</f>
        <v>1346</v>
      </c>
      <c r="E7" s="128">
        <f>'TRAFICO X NAVIERA'!O8</f>
        <v>3.0308762069462458E-3</v>
      </c>
      <c r="F7" s="129">
        <f>'TRAFICO X NAVIERA'!N17</f>
        <v>0</v>
      </c>
      <c r="G7" s="168">
        <f>'TRAFICO X NAVIERA'!O17</f>
        <v>0</v>
      </c>
      <c r="H7" s="127">
        <f>'TRAFICO X NAVIERA'!N26</f>
        <v>1166</v>
      </c>
      <c r="I7" s="130">
        <f>'TRAFICO X NAVIERA'!O26</f>
        <v>2.6255584378152472E-3</v>
      </c>
      <c r="J7" s="127">
        <f>'TRAFICO X NAVIERA'!N35</f>
        <v>0</v>
      </c>
      <c r="K7" s="130">
        <f>'TRAFICO X NAVIERA'!O35</f>
        <v>0</v>
      </c>
      <c r="L7" s="127">
        <f>'TRAFICO X NAVIERA'!N44</f>
        <v>0</v>
      </c>
      <c r="M7" s="130">
        <f>'TRAFICO X NAVIERA'!O44</f>
        <v>0</v>
      </c>
      <c r="N7" s="127">
        <f>'TRAFICO X NAVIERA'!N53</f>
        <v>0</v>
      </c>
      <c r="O7" s="130">
        <f>'TRAFICO X NAVIERA'!O53</f>
        <v>0</v>
      </c>
      <c r="P7" s="127">
        <f>'TRAFICO X NAVIERA'!N62</f>
        <v>1</v>
      </c>
      <c r="Q7" s="130">
        <f>'TRAFICO X NAVIERA'!O62</f>
        <v>2.2517653840611041E-6</v>
      </c>
      <c r="R7" s="127">
        <f>'TRAFICO X NAVIERA'!N71</f>
        <v>138</v>
      </c>
      <c r="S7" s="130">
        <f>'TRAFICO X NAVIERA'!O71</f>
        <v>3.1074362300043232E-4</v>
      </c>
    </row>
    <row r="8" spans="3:80" x14ac:dyDescent="0.35">
      <c r="C8" s="258" t="s">
        <v>39</v>
      </c>
      <c r="D8" s="127">
        <f>'TRAFICO X NAVIERA'!N9</f>
        <v>23391</v>
      </c>
      <c r="E8" s="128">
        <f>'TRAFICO X NAVIERA'!O9</f>
        <v>5.2671044098573282E-2</v>
      </c>
      <c r="F8" s="129">
        <f>'TRAFICO X NAVIERA'!N18</f>
        <v>0</v>
      </c>
      <c r="G8" s="168">
        <f>'TRAFICO X NAVIERA'!O18</f>
        <v>0</v>
      </c>
      <c r="H8" s="127">
        <f>'TRAFICO X NAVIERA'!N27</f>
        <v>8132</v>
      </c>
      <c r="I8" s="130">
        <f>'TRAFICO X NAVIERA'!O27</f>
        <v>1.8311356103184896E-2</v>
      </c>
      <c r="J8" s="127">
        <f>'TRAFICO X NAVIERA'!N36</f>
        <v>24</v>
      </c>
      <c r="K8" s="130">
        <f>'TRAFICO X NAVIERA'!O36</f>
        <v>5.4042369217466491E-5</v>
      </c>
      <c r="L8" s="127">
        <f>'TRAFICO X NAVIERA'!N45</f>
        <v>0</v>
      </c>
      <c r="M8" s="130">
        <f>'TRAFICO X NAVIERA'!O45</f>
        <v>0</v>
      </c>
      <c r="N8" s="127">
        <f>'TRAFICO X NAVIERA'!N54</f>
        <v>932</v>
      </c>
      <c r="O8" s="130">
        <f>'TRAFICO X NAVIERA'!O54</f>
        <v>2.098645337944949E-3</v>
      </c>
      <c r="P8" s="127">
        <f>'TRAFICO X NAVIERA'!N63</f>
        <v>0</v>
      </c>
      <c r="Q8" s="130">
        <f>'TRAFICO X NAVIERA'!O63</f>
        <v>0</v>
      </c>
      <c r="R8" s="127">
        <f>'TRAFICO X NAVIERA'!N72</f>
        <v>6799</v>
      </c>
      <c r="S8" s="130">
        <f>'TRAFICO X NAVIERA'!O72</f>
        <v>1.5309752846231445E-2</v>
      </c>
    </row>
    <row r="9" spans="3:80" x14ac:dyDescent="0.35">
      <c r="C9" s="30" t="s">
        <v>40</v>
      </c>
      <c r="D9" s="127">
        <f>'TRAFICO X NAVIERA'!N10</f>
        <v>10475</v>
      </c>
      <c r="E9" s="128">
        <f>'TRAFICO X NAVIERA'!O10</f>
        <v>2.3587242398040064E-2</v>
      </c>
      <c r="F9" s="129">
        <f>'TRAFICO X NAVIERA'!N19</f>
        <v>0</v>
      </c>
      <c r="G9" s="168">
        <f>'TRAFICO X NAVIERA'!O19</f>
        <v>0</v>
      </c>
      <c r="H9" s="127">
        <f>'TRAFICO X NAVIERA'!N28</f>
        <v>8264</v>
      </c>
      <c r="I9" s="130">
        <f>'TRAFICO X NAVIERA'!O28</f>
        <v>1.8608589133880964E-2</v>
      </c>
      <c r="J9" s="127">
        <f>'TRAFICO X NAVIERA'!N37</f>
        <v>6012</v>
      </c>
      <c r="K9" s="130">
        <f>'TRAFICO X NAVIERA'!O37</f>
        <v>1.3537613488975357E-2</v>
      </c>
      <c r="L9" s="127">
        <f>'TRAFICO X NAVIERA'!N46</f>
        <v>0</v>
      </c>
      <c r="M9" s="130">
        <f>'TRAFICO X NAVIERA'!O46</f>
        <v>0</v>
      </c>
      <c r="N9" s="127">
        <f>'TRAFICO X NAVIERA'!N55</f>
        <v>22687</v>
      </c>
      <c r="O9" s="130">
        <f>'TRAFICO X NAVIERA'!O55</f>
        <v>5.1085801268194266E-2</v>
      </c>
      <c r="P9" s="127">
        <f>'TRAFICO X NAVIERA'!N64</f>
        <v>0</v>
      </c>
      <c r="Q9" s="130">
        <f>'TRAFICO X NAVIERA'!O64</f>
        <v>0</v>
      </c>
      <c r="R9" s="127">
        <f>'TRAFICO X NAVIERA'!N73</f>
        <v>23064</v>
      </c>
      <c r="S9" s="130">
        <f>'TRAFICO X NAVIERA'!O73</f>
        <v>5.1934716817985303E-2</v>
      </c>
    </row>
    <row r="10" spans="3:80" x14ac:dyDescent="0.35">
      <c r="C10" s="30" t="s">
        <v>41</v>
      </c>
      <c r="D10" s="127">
        <f>'TRAFICO X NAVIERA'!N11</f>
        <v>19</v>
      </c>
      <c r="E10" s="128">
        <f>'TRAFICO X NAVIERA'!O11</f>
        <v>4.2783542297160974E-5</v>
      </c>
      <c r="F10" s="129">
        <f>'TRAFICO X NAVIERA'!N20</f>
        <v>0</v>
      </c>
      <c r="G10" s="168">
        <f>'TRAFICO X NAVIERA'!O20</f>
        <v>0</v>
      </c>
      <c r="H10" s="127">
        <f>'TRAFICO X NAVIERA'!N29</f>
        <v>16</v>
      </c>
      <c r="I10" s="130">
        <f>'TRAFICO X NAVIERA'!O29</f>
        <v>3.6028246144977665E-5</v>
      </c>
      <c r="J10" s="127">
        <f>'TRAFICO X NAVIERA'!N38</f>
        <v>2</v>
      </c>
      <c r="K10" s="130">
        <f>'TRAFICO X NAVIERA'!O38</f>
        <v>4.5035307681222082E-6</v>
      </c>
      <c r="L10" s="127">
        <f>'TRAFICO X NAVIERA'!N47</f>
        <v>0</v>
      </c>
      <c r="M10" s="130">
        <f>'TRAFICO X NAVIERA'!O47</f>
        <v>0</v>
      </c>
      <c r="N10" s="127">
        <f>'TRAFICO X NAVIERA'!N56</f>
        <v>2</v>
      </c>
      <c r="O10" s="130">
        <f>'TRAFICO X NAVIERA'!O56</f>
        <v>4.5035307681222082E-6</v>
      </c>
      <c r="P10" s="127">
        <f>'TRAFICO X NAVIERA'!N65</f>
        <v>0</v>
      </c>
      <c r="Q10" s="130">
        <f>'TRAFICO X NAVIERA'!O65</f>
        <v>0</v>
      </c>
      <c r="R10" s="127">
        <f>'TRAFICO X NAVIERA'!N74</f>
        <v>63</v>
      </c>
      <c r="S10" s="130">
        <f>'TRAFICO X NAVIERA'!O74</f>
        <v>1.4186121919584956E-4</v>
      </c>
    </row>
    <row r="11" spans="3:80" x14ac:dyDescent="0.35">
      <c r="C11" s="30" t="s">
        <v>42</v>
      </c>
      <c r="D11" s="127">
        <f>'TRAFICO X NAVIERA'!N12</f>
        <v>23</v>
      </c>
      <c r="E11" s="128">
        <f>'TRAFICO X NAVIERA'!O12</f>
        <v>5.1790603833405387E-5</v>
      </c>
      <c r="F11" s="129">
        <f>'TRAFICO X NAVIERA'!N21</f>
        <v>0</v>
      </c>
      <c r="G11" s="168">
        <f>'TRAFICO X NAVIERA'!O21</f>
        <v>0</v>
      </c>
      <c r="H11" s="127">
        <f>'TRAFICO X NAVIERA'!N30</f>
        <v>20</v>
      </c>
      <c r="I11" s="130">
        <f>'TRAFICO X NAVIERA'!O30</f>
        <v>4.5035307681222078E-5</v>
      </c>
      <c r="J11" s="127">
        <f>'TRAFICO X NAVIERA'!N39</f>
        <v>0</v>
      </c>
      <c r="K11" s="131">
        <f>'TRAFICO X NAVIERA'!O39</f>
        <v>0</v>
      </c>
      <c r="L11" s="127">
        <f>'TRAFICO X NAVIERA'!N48</f>
        <v>0</v>
      </c>
      <c r="M11" s="130">
        <f>'TRAFICO X NAVIERA'!O48</f>
        <v>0</v>
      </c>
      <c r="N11" s="127">
        <f>'TRAFICO X NAVIERA'!N57</f>
        <v>0</v>
      </c>
      <c r="O11" s="130">
        <f>'TRAFICO X NAVIERA'!O57</f>
        <v>0</v>
      </c>
      <c r="P11" s="127">
        <f>'TRAFICO X NAVIERA'!N66</f>
        <v>0</v>
      </c>
      <c r="Q11" s="130">
        <f>'TRAFICO X NAVIERA'!O66</f>
        <v>0</v>
      </c>
      <c r="R11" s="127">
        <f>'TRAFICO X NAVIERA'!N75</f>
        <v>63</v>
      </c>
      <c r="S11" s="130">
        <f>'TRAFICO X NAVIERA'!O75</f>
        <v>1.4186121919584956E-4</v>
      </c>
    </row>
    <row r="12" spans="3:80" ht="19.5" thickBot="1" x14ac:dyDescent="0.4">
      <c r="C12" s="31" t="s">
        <v>43</v>
      </c>
      <c r="D12" s="132">
        <f>'TRAFICO X NAVIERA'!N13</f>
        <v>2972</v>
      </c>
      <c r="E12" s="133">
        <f>'TRAFICO X NAVIERA'!O13</f>
        <v>6.6922467214296007E-3</v>
      </c>
      <c r="F12" s="134">
        <f>'TRAFICO X NAVIERA'!N22</f>
        <v>0</v>
      </c>
      <c r="G12" s="169">
        <f>'TRAFICO X NAVIERA'!O22</f>
        <v>0</v>
      </c>
      <c r="H12" s="132">
        <f>'TRAFICO X NAVIERA'!N31</f>
        <v>2572</v>
      </c>
      <c r="I12" s="135">
        <f>'TRAFICO X NAVIERA'!O31</f>
        <v>5.7915405678051592E-3</v>
      </c>
      <c r="J12" s="132">
        <f>'TRAFICO X NAVIERA'!N40</f>
        <v>51</v>
      </c>
      <c r="K12" s="136">
        <f>'TRAFICO X NAVIERA'!O40</f>
        <v>1.148400345871163E-4</v>
      </c>
      <c r="L12" s="132">
        <f>'TRAFICO X NAVIERA'!N49</f>
        <v>0</v>
      </c>
      <c r="M12" s="135">
        <f>'TRAFICO X NAVIERA'!O49</f>
        <v>0</v>
      </c>
      <c r="N12" s="132">
        <f>'TRAFICO X NAVIERA'!N58</f>
        <v>71</v>
      </c>
      <c r="O12" s="135">
        <f>'TRAFICO X NAVIERA'!O58</f>
        <v>1.5987534226833837E-4</v>
      </c>
      <c r="P12" s="132">
        <f>'TRAFICO X NAVIERA'!N67</f>
        <v>0</v>
      </c>
      <c r="Q12" s="135">
        <f>'TRAFICO X NAVIERA'!O67</f>
        <v>0</v>
      </c>
      <c r="R12" s="132">
        <f>'TRAFICO X NAVIERA'!N76</f>
        <v>561</v>
      </c>
      <c r="S12" s="135">
        <f>'TRAFICO X NAVIERA'!O76</f>
        <v>1.2632403804582794E-3</v>
      </c>
    </row>
    <row r="13" spans="3:80" ht="19.5" thickBot="1" x14ac:dyDescent="0.4">
      <c r="C13" s="370" t="s">
        <v>10</v>
      </c>
      <c r="D13" s="308">
        <f>SUM(D6:D12)</f>
        <v>68930</v>
      </c>
      <c r="E13" s="371">
        <f t="shared" ref="E13" si="0">SUM(E6:E12)</f>
        <v>0.15521418792333186</v>
      </c>
      <c r="F13" s="312">
        <f>SUM(F6:F12)</f>
        <v>0</v>
      </c>
      <c r="G13" s="372">
        <f>SUM(G6:G12)</f>
        <v>0</v>
      </c>
      <c r="H13" s="308">
        <f>SUM(H6:H12)</f>
        <v>34965</v>
      </c>
      <c r="I13" s="371">
        <f>SUM(I6:I12)</f>
        <v>7.873297665369651E-2</v>
      </c>
      <c r="J13" s="308">
        <f>SUM(J6:J12)</f>
        <v>11159</v>
      </c>
      <c r="K13" s="371">
        <f t="shared" ref="K13" si="1">SUM(K6:K12)</f>
        <v>2.5127449920737861E-2</v>
      </c>
      <c r="L13" s="308">
        <f t="shared" ref="L13:S13" si="2">SUM(L6:L12)</f>
        <v>0</v>
      </c>
      <c r="M13" s="371">
        <f t="shared" si="2"/>
        <v>0</v>
      </c>
      <c r="N13" s="308">
        <f>SUM(N6:N12)</f>
        <v>47697</v>
      </c>
      <c r="O13" s="371">
        <f t="shared" si="2"/>
        <v>0.10740245352356248</v>
      </c>
      <c r="P13" s="308">
        <f t="shared" si="2"/>
        <v>4</v>
      </c>
      <c r="Q13" s="371">
        <f t="shared" si="2"/>
        <v>9.0070615362444164E-6</v>
      </c>
      <c r="R13" s="308">
        <f t="shared" si="2"/>
        <v>63976</v>
      </c>
      <c r="S13" s="371">
        <f t="shared" si="2"/>
        <v>0.14405894221069318</v>
      </c>
    </row>
    <row r="14" spans="3:80" x14ac:dyDescent="0.35">
      <c r="C14" s="408"/>
      <c r="D14" s="410" t="str">
        <f>'TRAFICO X NAVIERA'!A78</f>
        <v>NYK</v>
      </c>
      <c r="E14" s="411"/>
      <c r="F14" s="410" t="str">
        <f>'TRAFICO X NAVIERA'!A87</f>
        <v>KKK</v>
      </c>
      <c r="G14" s="411"/>
      <c r="H14" s="410" t="str">
        <f>'TRAFICO X NAVIERA'!A96</f>
        <v>COS</v>
      </c>
      <c r="I14" s="411"/>
      <c r="J14" s="410" t="str">
        <f>'TRAFICO X NAVIERA'!A105</f>
        <v>HMM</v>
      </c>
      <c r="K14" s="411"/>
      <c r="L14" s="410" t="str">
        <f>'TRAFICO X NAVIERA'!A114</f>
        <v>MSC</v>
      </c>
      <c r="M14" s="411"/>
      <c r="N14" s="410" t="str">
        <f>'TRAFICO X NAVIERA'!A123</f>
        <v>MOL</v>
      </c>
      <c r="O14" s="411"/>
      <c r="P14" s="410" t="str">
        <f>'TRAFICO X NAVIERA'!A132</f>
        <v>OOLC</v>
      </c>
      <c r="Q14" s="411"/>
      <c r="R14" s="3"/>
      <c r="S14" s="3"/>
      <c r="CA14" s="1"/>
      <c r="CB14" s="1"/>
    </row>
    <row r="15" spans="3:80" ht="19.5" thickBot="1" x14ac:dyDescent="0.4">
      <c r="C15" s="409"/>
      <c r="D15" s="373" t="s">
        <v>36</v>
      </c>
      <c r="E15" s="376" t="s">
        <v>15</v>
      </c>
      <c r="F15" s="373" t="s">
        <v>36</v>
      </c>
      <c r="G15" s="374" t="s">
        <v>15</v>
      </c>
      <c r="H15" s="375" t="s">
        <v>36</v>
      </c>
      <c r="I15" s="376" t="s">
        <v>15</v>
      </c>
      <c r="J15" s="373" t="s">
        <v>36</v>
      </c>
      <c r="K15" s="374" t="s">
        <v>15</v>
      </c>
      <c r="L15" s="375" t="s">
        <v>36</v>
      </c>
      <c r="M15" s="374" t="s">
        <v>15</v>
      </c>
      <c r="N15" s="373" t="s">
        <v>36</v>
      </c>
      <c r="O15" s="374" t="s">
        <v>15</v>
      </c>
      <c r="P15" s="373" t="s">
        <v>36</v>
      </c>
      <c r="Q15" s="374" t="s">
        <v>15</v>
      </c>
      <c r="R15" s="3"/>
      <c r="S15" s="3"/>
      <c r="CA15" s="1"/>
      <c r="CB15" s="1"/>
    </row>
    <row r="16" spans="3:80" x14ac:dyDescent="0.35">
      <c r="C16" s="257" t="s">
        <v>37</v>
      </c>
      <c r="D16" s="122">
        <f>'TRAFICO X NAVIERA'!N79</f>
        <v>0</v>
      </c>
      <c r="E16" s="123">
        <f>'TRAFICO X NAVIERA'!O79</f>
        <v>0</v>
      </c>
      <c r="F16" s="122">
        <f>'TRAFICO X NAVIERA'!N88</f>
        <v>0</v>
      </c>
      <c r="G16" s="123">
        <f>'TRAFICO X NAVIERA'!O88</f>
        <v>0</v>
      </c>
      <c r="H16" s="122">
        <f>'TRAFICO X NAVIERA'!N97</f>
        <v>60904</v>
      </c>
      <c r="I16" s="123">
        <f>'TRAFICO X NAVIERA'!O97</f>
        <v>0.13714151895085747</v>
      </c>
      <c r="J16" s="122">
        <f>'TRAFICO X NAVIERA'!N106</f>
        <v>2060</v>
      </c>
      <c r="K16" s="123">
        <f>'TRAFICO X NAVIERA'!O106</f>
        <v>4.6386366911658743E-3</v>
      </c>
      <c r="L16" s="122">
        <f>'TRAFICO X NAVIERA'!N115</f>
        <v>30976</v>
      </c>
      <c r="M16" s="123">
        <f>'TRAFICO X NAVIERA'!O115</f>
        <v>6.9750684536676752E-2</v>
      </c>
      <c r="N16" s="122">
        <f>'TRAFICO X NAVIERA'!N124</f>
        <v>0</v>
      </c>
      <c r="O16" s="123">
        <f>'TRAFICO X NAVIERA'!O124</f>
        <v>0</v>
      </c>
      <c r="P16" s="122">
        <f>'TRAFICO X NAVIERA'!N133</f>
        <v>8176</v>
      </c>
      <c r="Q16" s="123">
        <f>'TRAFICO X NAVIERA'!O133</f>
        <v>1.8410433780083585E-2</v>
      </c>
      <c r="R16" s="3"/>
      <c r="S16" s="3"/>
      <c r="CA16" s="1"/>
      <c r="CB16" s="1"/>
    </row>
    <row r="17" spans="3:80" x14ac:dyDescent="0.35">
      <c r="C17" s="30" t="s">
        <v>38</v>
      </c>
      <c r="D17" s="127">
        <f>'TRAFICO X NAVIERA'!N80</f>
        <v>0</v>
      </c>
      <c r="E17" s="128">
        <f>'TRAFICO X NAVIERA'!O80</f>
        <v>0</v>
      </c>
      <c r="F17" s="127">
        <f>'TRAFICO X NAVIERA'!N89</f>
        <v>0</v>
      </c>
      <c r="G17" s="128">
        <f>'TRAFICO X NAVIERA'!O89</f>
        <v>0</v>
      </c>
      <c r="H17" s="127">
        <f>'TRAFICO X NAVIERA'!N98</f>
        <v>3029</v>
      </c>
      <c r="I17" s="128">
        <f>'TRAFICO X NAVIERA'!O98</f>
        <v>6.8205973483210841E-3</v>
      </c>
      <c r="J17" s="127">
        <f>'TRAFICO X NAVIERA'!N107</f>
        <v>4</v>
      </c>
      <c r="K17" s="128">
        <f>'TRAFICO X NAVIERA'!O107</f>
        <v>9.0070615362444164E-6</v>
      </c>
      <c r="L17" s="127">
        <f>'TRAFICO X NAVIERA'!N116</f>
        <v>2376</v>
      </c>
      <c r="M17" s="128">
        <f>'TRAFICO X NAVIERA'!O116</f>
        <v>5.350194552529183E-3</v>
      </c>
      <c r="N17" s="127">
        <f>'TRAFICO X NAVIERA'!N125</f>
        <v>0</v>
      </c>
      <c r="O17" s="128">
        <f>'TRAFICO X NAVIERA'!O125</f>
        <v>0</v>
      </c>
      <c r="P17" s="127">
        <f>'TRAFICO X NAVIERA'!N134</f>
        <v>3</v>
      </c>
      <c r="Q17" s="128">
        <f>'TRAFICO X NAVIERA'!O134</f>
        <v>6.7552961521833114E-6</v>
      </c>
      <c r="R17" s="3"/>
      <c r="S17" s="3"/>
      <c r="CA17" s="1"/>
      <c r="CB17" s="1"/>
    </row>
    <row r="18" spans="3:80" x14ac:dyDescent="0.35">
      <c r="C18" s="258" t="s">
        <v>39</v>
      </c>
      <c r="D18" s="127">
        <f>'TRAFICO X NAVIERA'!N81</f>
        <v>0</v>
      </c>
      <c r="E18" s="128">
        <f>'TRAFICO X NAVIERA'!O81</f>
        <v>0</v>
      </c>
      <c r="F18" s="127">
        <f>'TRAFICO X NAVIERA'!N90</f>
        <v>0</v>
      </c>
      <c r="G18" s="128">
        <f>'TRAFICO X NAVIERA'!O90</f>
        <v>0</v>
      </c>
      <c r="H18" s="127">
        <f>'TRAFICO X NAVIERA'!N99</f>
        <v>15278</v>
      </c>
      <c r="I18" s="128">
        <f>'TRAFICO X NAVIERA'!O99</f>
        <v>3.4402471537685546E-2</v>
      </c>
      <c r="J18" s="127">
        <f>'TRAFICO X NAVIERA'!N108</f>
        <v>684</v>
      </c>
      <c r="K18" s="128">
        <f>'TRAFICO X NAVIERA'!O108</f>
        <v>1.540207522697795E-3</v>
      </c>
      <c r="L18" s="127">
        <f>'TRAFICO X NAVIERA'!N117</f>
        <v>6935</v>
      </c>
      <c r="M18" s="128">
        <f>'TRAFICO X NAVIERA'!O117</f>
        <v>1.5615992938463755E-2</v>
      </c>
      <c r="N18" s="127">
        <f>'TRAFICO X NAVIERA'!N126</f>
        <v>0</v>
      </c>
      <c r="O18" s="128">
        <f>'TRAFICO X NAVIERA'!O126</f>
        <v>0</v>
      </c>
      <c r="P18" s="127">
        <f>'TRAFICO X NAVIERA'!N135</f>
        <v>916</v>
      </c>
      <c r="Q18" s="128">
        <f>'TRAFICO X NAVIERA'!O135</f>
        <v>2.0626170917999714E-3</v>
      </c>
      <c r="R18" s="3"/>
      <c r="S18" s="3"/>
      <c r="CA18" s="1"/>
      <c r="CB18" s="1"/>
    </row>
    <row r="19" spans="3:80" x14ac:dyDescent="0.35">
      <c r="C19" s="30" t="s">
        <v>40</v>
      </c>
      <c r="D19" s="127">
        <f>'TRAFICO X NAVIERA'!N82</f>
        <v>0</v>
      </c>
      <c r="E19" s="128">
        <f>'TRAFICO X NAVIERA'!O82</f>
        <v>0</v>
      </c>
      <c r="F19" s="127">
        <f>'TRAFICO X NAVIERA'!N91</f>
        <v>0</v>
      </c>
      <c r="G19" s="128">
        <f>'TRAFICO X NAVIERA'!O91</f>
        <v>0</v>
      </c>
      <c r="H19" s="127">
        <f>'TRAFICO X NAVIERA'!N100</f>
        <v>48486</v>
      </c>
      <c r="I19" s="128">
        <f>'TRAFICO X NAVIERA'!O100</f>
        <v>0.10917909641158668</v>
      </c>
      <c r="J19" s="127">
        <f>'TRAFICO X NAVIERA'!N109</f>
        <v>1423</v>
      </c>
      <c r="K19" s="128">
        <f>'TRAFICO X NAVIERA'!O109</f>
        <v>3.2042621415189509E-3</v>
      </c>
      <c r="L19" s="127">
        <f>'TRAFICO X NAVIERA'!N118</f>
        <v>25484</v>
      </c>
      <c r="M19" s="128">
        <f>'TRAFICO X NAVIERA'!O118</f>
        <v>5.7383989047413174E-2</v>
      </c>
      <c r="N19" s="127">
        <f>'TRAFICO X NAVIERA'!N127</f>
        <v>0</v>
      </c>
      <c r="O19" s="128">
        <f>'TRAFICO X NAVIERA'!O127</f>
        <v>0</v>
      </c>
      <c r="P19" s="127">
        <f>'TRAFICO X NAVIERA'!N136</f>
        <v>7505</v>
      </c>
      <c r="Q19" s="128">
        <f>'TRAFICO X NAVIERA'!O136</f>
        <v>1.6899499207378585E-2</v>
      </c>
      <c r="R19" s="3"/>
      <c r="S19" s="3"/>
      <c r="CA19" s="1"/>
      <c r="CB19" s="1"/>
    </row>
    <row r="20" spans="3:80" x14ac:dyDescent="0.35">
      <c r="C20" s="30" t="s">
        <v>41</v>
      </c>
      <c r="D20" s="127">
        <f>'TRAFICO X NAVIERA'!N83</f>
        <v>0</v>
      </c>
      <c r="E20" s="128">
        <f>'TRAFICO X NAVIERA'!O83</f>
        <v>0</v>
      </c>
      <c r="F20" s="127">
        <f>'TRAFICO X NAVIERA'!N92</f>
        <v>0</v>
      </c>
      <c r="G20" s="128">
        <f>'TRAFICO X NAVIERA'!O92</f>
        <v>0</v>
      </c>
      <c r="H20" s="127">
        <f>'TRAFICO X NAVIERA'!N101</f>
        <v>0</v>
      </c>
      <c r="I20" s="128">
        <f>'TRAFICO X NAVIERA'!O101</f>
        <v>0</v>
      </c>
      <c r="J20" s="127">
        <f>'TRAFICO X NAVIERA'!N110</f>
        <v>2</v>
      </c>
      <c r="K20" s="128">
        <f>'TRAFICO X NAVIERA'!O110</f>
        <v>4.5035307681222082E-6</v>
      </c>
      <c r="L20" s="127">
        <f>'TRAFICO X NAVIERA'!N119</f>
        <v>8</v>
      </c>
      <c r="M20" s="128">
        <f>'TRAFICO X NAVIERA'!O119</f>
        <v>1.8014123072488833E-5</v>
      </c>
      <c r="N20" s="127">
        <f>'TRAFICO X NAVIERA'!N128</f>
        <v>0</v>
      </c>
      <c r="O20" s="128">
        <f>'TRAFICO X NAVIERA'!O128</f>
        <v>0</v>
      </c>
      <c r="P20" s="127">
        <f>'TRAFICO X NAVIERA'!N137</f>
        <v>0</v>
      </c>
      <c r="Q20" s="128">
        <f>'TRAFICO X NAVIERA'!O137</f>
        <v>0</v>
      </c>
      <c r="R20" s="3"/>
      <c r="S20" s="3"/>
      <c r="CA20" s="1"/>
      <c r="CB20" s="1"/>
    </row>
    <row r="21" spans="3:80" x14ac:dyDescent="0.35">
      <c r="C21" s="30" t="s">
        <v>42</v>
      </c>
      <c r="D21" s="127">
        <f>'TRAFICO X NAVIERA'!N84</f>
        <v>0</v>
      </c>
      <c r="E21" s="128">
        <f>'TRAFICO X NAVIERA'!O84</f>
        <v>0</v>
      </c>
      <c r="F21" s="127">
        <f>'TRAFICO X NAVIERA'!N93</f>
        <v>0</v>
      </c>
      <c r="G21" s="128">
        <f>'TRAFICO X NAVIERA'!O93</f>
        <v>0</v>
      </c>
      <c r="H21" s="127">
        <f>'TRAFICO X NAVIERA'!N102</f>
        <v>0</v>
      </c>
      <c r="I21" s="128">
        <f>'TRAFICO X NAVIERA'!O102</f>
        <v>0</v>
      </c>
      <c r="J21" s="127">
        <f>'TRAFICO X NAVIERA'!N111</f>
        <v>4</v>
      </c>
      <c r="K21" s="128">
        <f>'TRAFICO X NAVIERA'!O111</f>
        <v>9.0070615362444164E-6</v>
      </c>
      <c r="L21" s="127">
        <f>'TRAFICO X NAVIERA'!N120</f>
        <v>8</v>
      </c>
      <c r="M21" s="128">
        <f>'TRAFICO X NAVIERA'!O120</f>
        <v>1.8014123072488833E-5</v>
      </c>
      <c r="N21" s="127">
        <f>'TRAFICO X NAVIERA'!N129</f>
        <v>0</v>
      </c>
      <c r="O21" s="128">
        <f>'TRAFICO X NAVIERA'!O129</f>
        <v>0</v>
      </c>
      <c r="P21" s="127">
        <f>'TRAFICO X NAVIERA'!N138</f>
        <v>0</v>
      </c>
      <c r="Q21" s="128">
        <f>'TRAFICO X NAVIERA'!O138</f>
        <v>0</v>
      </c>
      <c r="R21" s="3"/>
      <c r="S21" s="3"/>
      <c r="CA21" s="1"/>
      <c r="CB21" s="1"/>
    </row>
    <row r="22" spans="3:80" ht="19.5" thickBot="1" x14ac:dyDescent="0.4">
      <c r="C22" s="31" t="s">
        <v>43</v>
      </c>
      <c r="D22" s="132">
        <f>'TRAFICO X NAVIERA'!N85</f>
        <v>0</v>
      </c>
      <c r="E22" s="133">
        <f>'TRAFICO X NAVIERA'!O85</f>
        <v>0</v>
      </c>
      <c r="F22" s="132">
        <f>'TRAFICO X NAVIERA'!N94</f>
        <v>0</v>
      </c>
      <c r="G22" s="133">
        <f>'TRAFICO X NAVIERA'!O94</f>
        <v>0</v>
      </c>
      <c r="H22" s="132">
        <f>'TRAFICO X NAVIERA'!N103</f>
        <v>72</v>
      </c>
      <c r="I22" s="133">
        <f>'TRAFICO X NAVIERA'!O103</f>
        <v>1.6212710765239947E-4</v>
      </c>
      <c r="J22" s="132">
        <f>'TRAFICO X NAVIERA'!N112</f>
        <v>482</v>
      </c>
      <c r="K22" s="133">
        <f>'TRAFICO X NAVIERA'!O112</f>
        <v>1.085350915117452E-3</v>
      </c>
      <c r="L22" s="132">
        <f>'TRAFICO X NAVIERA'!N121</f>
        <v>2512</v>
      </c>
      <c r="M22" s="133">
        <f>'TRAFICO X NAVIERA'!O121</f>
        <v>5.6564346447614934E-3</v>
      </c>
      <c r="N22" s="132">
        <f>'TRAFICO X NAVIERA'!N130</f>
        <v>0</v>
      </c>
      <c r="O22" s="133">
        <f>'TRAFICO X NAVIERA'!O130</f>
        <v>0</v>
      </c>
      <c r="P22" s="132">
        <f>'TRAFICO X NAVIERA'!N139</f>
        <v>38</v>
      </c>
      <c r="Q22" s="133">
        <f>'TRAFICO X NAVIERA'!O139</f>
        <v>8.5567084594321947E-5</v>
      </c>
      <c r="R22" s="3"/>
      <c r="S22" s="3"/>
      <c r="CA22" s="1"/>
      <c r="CB22" s="1"/>
    </row>
    <row r="23" spans="3:80" ht="19.5" thickBot="1" x14ac:dyDescent="0.4">
      <c r="C23" s="370" t="s">
        <v>10</v>
      </c>
      <c r="D23" s="308">
        <f t="shared" ref="D23:I23" si="3">SUM(D16:D22)</f>
        <v>0</v>
      </c>
      <c r="E23" s="372">
        <f t="shared" si="3"/>
        <v>0</v>
      </c>
      <c r="F23" s="308">
        <f t="shared" si="3"/>
        <v>0</v>
      </c>
      <c r="G23" s="371">
        <f t="shared" si="3"/>
        <v>0</v>
      </c>
      <c r="H23" s="312">
        <f t="shared" si="3"/>
        <v>127769</v>
      </c>
      <c r="I23" s="372">
        <f t="shared" si="3"/>
        <v>0.28770581135610318</v>
      </c>
      <c r="J23" s="308">
        <f t="shared" ref="J23:M23" si="4">SUM(J16:J22)</f>
        <v>4659</v>
      </c>
      <c r="K23" s="371">
        <f t="shared" si="4"/>
        <v>1.0490974924340684E-2</v>
      </c>
      <c r="L23" s="312">
        <f>SUM(L16:L22)</f>
        <v>68299</v>
      </c>
      <c r="M23" s="371">
        <f t="shared" si="4"/>
        <v>0.1537933239659893</v>
      </c>
      <c r="N23" s="308">
        <f>SUM(N16:N22)</f>
        <v>0</v>
      </c>
      <c r="O23" s="371">
        <f>SUM(O16:O22)</f>
        <v>0</v>
      </c>
      <c r="P23" s="308">
        <f>SUM(P16:P22)</f>
        <v>16638</v>
      </c>
      <c r="Q23" s="371">
        <f>SUM(Q16:Q22)</f>
        <v>3.7464872460008646E-2</v>
      </c>
      <c r="R23" s="3"/>
      <c r="S23" s="3"/>
      <c r="CA23" s="1"/>
      <c r="CB23" s="1"/>
    </row>
    <row r="24" spans="3:80" s="3" customFormat="1" x14ac:dyDescent="0.35"/>
    <row r="25" spans="3:80" s="3" customFormat="1" x14ac:dyDescent="0.35"/>
    <row r="26" spans="3:80" s="3" customFormat="1" x14ac:dyDescent="0.35">
      <c r="E26" s="29"/>
    </row>
    <row r="27" spans="3:80" s="3" customFormat="1" ht="19.5" thickBot="1" x14ac:dyDescent="0.4"/>
    <row r="28" spans="3:80" ht="38.25" thickBot="1" x14ac:dyDescent="0.4">
      <c r="C28" s="159" t="s">
        <v>62</v>
      </c>
      <c r="D28" s="159" t="s">
        <v>63</v>
      </c>
      <c r="E28" s="159" t="s">
        <v>64</v>
      </c>
      <c r="F28" s="3"/>
      <c r="G28" s="29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BZ28" s="1"/>
      <c r="CA28" s="1"/>
      <c r="CB28" s="1"/>
    </row>
    <row r="29" spans="3:80" ht="19.5" thickBot="1" x14ac:dyDescent="0.4">
      <c r="C29" s="157" t="str">
        <f>TEUS!B31</f>
        <v xml:space="preserve">HLCL  </v>
      </c>
      <c r="D29" s="165">
        <f>D13</f>
        <v>68930</v>
      </c>
      <c r="E29" s="158">
        <f>D29/$D$44</f>
        <v>0.15521418792333189</v>
      </c>
      <c r="F29" s="66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BZ29" s="1"/>
      <c r="CA29" s="1"/>
      <c r="CB29" s="1"/>
    </row>
    <row r="30" spans="3:80" ht="19.5" thickBot="1" x14ac:dyDescent="0.4">
      <c r="C30" s="157" t="str">
        <f>TEUS!B32</f>
        <v>APL</v>
      </c>
      <c r="D30" s="165">
        <f>F13</f>
        <v>0</v>
      </c>
      <c r="E30" s="158">
        <f t="shared" ref="E30:E43" si="5">D30/$D$44</f>
        <v>0</v>
      </c>
      <c r="F30" s="66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BZ30" s="1"/>
      <c r="CA30" s="1"/>
      <c r="CB30" s="1"/>
    </row>
    <row r="31" spans="3:80" ht="19.5" thickBot="1" x14ac:dyDescent="0.4">
      <c r="C31" s="157" t="str">
        <f>TEUS!B33</f>
        <v>ONE</v>
      </c>
      <c r="D31" s="165">
        <f>H13</f>
        <v>34965</v>
      </c>
      <c r="E31" s="158">
        <f t="shared" si="5"/>
        <v>7.8732976653696496E-2</v>
      </c>
      <c r="F31" s="6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BZ31" s="1"/>
      <c r="CA31" s="1"/>
      <c r="CB31" s="1"/>
    </row>
    <row r="32" spans="3:80" ht="19.5" thickBot="1" x14ac:dyDescent="0.4">
      <c r="C32" s="157" t="str">
        <f>TEUS!B34</f>
        <v>EMC</v>
      </c>
      <c r="D32" s="165">
        <f>J13</f>
        <v>11159</v>
      </c>
      <c r="E32" s="158">
        <f t="shared" si="5"/>
        <v>2.5127449920737857E-2</v>
      </c>
      <c r="F32" s="68"/>
      <c r="G32" s="3"/>
      <c r="H32" s="3"/>
      <c r="I32" s="29"/>
      <c r="J32" s="29"/>
      <c r="K32" s="3"/>
      <c r="L32" s="3"/>
      <c r="M32" s="3"/>
      <c r="N32" s="3"/>
      <c r="O32" s="3"/>
      <c r="P32" s="3"/>
      <c r="Q32" s="3"/>
      <c r="R32" s="3"/>
      <c r="S32" s="3"/>
      <c r="BZ32" s="1"/>
      <c r="CA32" s="1"/>
      <c r="CB32" s="1"/>
    </row>
    <row r="33" spans="3:80" ht="19.5" thickBot="1" x14ac:dyDescent="0.4">
      <c r="C33" s="157" t="str">
        <f>TEUS!B35</f>
        <v>HSD</v>
      </c>
      <c r="D33" s="165">
        <f>L13</f>
        <v>0</v>
      </c>
      <c r="E33" s="158">
        <f t="shared" si="5"/>
        <v>0</v>
      </c>
      <c r="F33" s="6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BZ33" s="1"/>
      <c r="CA33" s="1"/>
      <c r="CB33" s="1"/>
    </row>
    <row r="34" spans="3:80" ht="19.5" thickBot="1" x14ac:dyDescent="0.4">
      <c r="C34" s="157" t="str">
        <f>TEUS!B36</f>
        <v>WHL</v>
      </c>
      <c r="D34" s="165">
        <f>N13</f>
        <v>47697</v>
      </c>
      <c r="E34" s="158">
        <f t="shared" si="5"/>
        <v>0.10740245352356247</v>
      </c>
      <c r="F34" s="6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BZ34" s="1"/>
      <c r="CA34" s="1"/>
      <c r="CB34" s="1"/>
    </row>
    <row r="35" spans="3:80" ht="19.5" thickBot="1" x14ac:dyDescent="0.4">
      <c r="C35" s="157" t="str">
        <f>TEUS!B37</f>
        <v>OTH</v>
      </c>
      <c r="D35" s="165">
        <f>P13</f>
        <v>4</v>
      </c>
      <c r="E35" s="158">
        <f t="shared" si="5"/>
        <v>9.0070615362444164E-6</v>
      </c>
      <c r="F35" s="66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BZ35" s="1"/>
      <c r="CA35" s="1"/>
      <c r="CB35" s="1"/>
    </row>
    <row r="36" spans="3:80" ht="19.5" thickBot="1" x14ac:dyDescent="0.4">
      <c r="C36" s="157" t="str">
        <f>TEUS!B38</f>
        <v>CMA</v>
      </c>
      <c r="D36" s="165">
        <f>R13</f>
        <v>63976</v>
      </c>
      <c r="E36" s="158">
        <f t="shared" si="5"/>
        <v>0.14405894221069318</v>
      </c>
      <c r="F36" s="66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BZ36" s="1"/>
      <c r="CA36" s="1"/>
      <c r="CB36" s="1"/>
    </row>
    <row r="37" spans="3:80" ht="19.5" thickBot="1" x14ac:dyDescent="0.4">
      <c r="C37" s="157" t="str">
        <f>TEUS!B39</f>
        <v>NYK</v>
      </c>
      <c r="D37" s="165">
        <f>D23</f>
        <v>0</v>
      </c>
      <c r="E37" s="158">
        <f t="shared" si="5"/>
        <v>0</v>
      </c>
      <c r="F37" s="66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BZ37" s="1"/>
      <c r="CA37" s="1"/>
      <c r="CB37" s="1"/>
    </row>
    <row r="38" spans="3:80" ht="19.5" thickBot="1" x14ac:dyDescent="0.4">
      <c r="C38" s="157" t="str">
        <f>TEUS!B40</f>
        <v>KKK</v>
      </c>
      <c r="D38" s="165">
        <f>F23</f>
        <v>0</v>
      </c>
      <c r="E38" s="158">
        <f t="shared" si="5"/>
        <v>0</v>
      </c>
      <c r="F38" s="66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BZ38" s="1"/>
      <c r="CA38" s="1"/>
      <c r="CB38" s="1"/>
    </row>
    <row r="39" spans="3:80" ht="19.5" thickBot="1" x14ac:dyDescent="0.4">
      <c r="C39" s="157" t="str">
        <f>TEUS!B41</f>
        <v>COS</v>
      </c>
      <c r="D39" s="165">
        <f>H23</f>
        <v>127769</v>
      </c>
      <c r="E39" s="158">
        <f t="shared" si="5"/>
        <v>0.28770581135610318</v>
      </c>
      <c r="F39" s="6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BZ39" s="1"/>
      <c r="CA39" s="1"/>
      <c r="CB39" s="1"/>
    </row>
    <row r="40" spans="3:80" ht="19.5" thickBot="1" x14ac:dyDescent="0.4">
      <c r="C40" s="157" t="str">
        <f>TEUS!B42</f>
        <v>HMM</v>
      </c>
      <c r="D40" s="165">
        <f>J23</f>
        <v>4659</v>
      </c>
      <c r="E40" s="158">
        <f t="shared" si="5"/>
        <v>1.0490974924340682E-2</v>
      </c>
      <c r="F40" s="66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BZ40" s="1"/>
      <c r="CA40" s="1"/>
      <c r="CB40" s="1"/>
    </row>
    <row r="41" spans="3:80" ht="19.5" thickBot="1" x14ac:dyDescent="0.4">
      <c r="C41" s="157" t="str">
        <f>TEUS!B43</f>
        <v>MSC</v>
      </c>
      <c r="D41" s="165">
        <f>L23</f>
        <v>68299</v>
      </c>
      <c r="E41" s="158">
        <f t="shared" si="5"/>
        <v>0.15379332396598933</v>
      </c>
      <c r="F41" s="66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BZ41" s="1"/>
      <c r="CA41" s="1"/>
      <c r="CB41" s="1"/>
    </row>
    <row r="42" spans="3:80" ht="19.5" thickBot="1" x14ac:dyDescent="0.4">
      <c r="C42" s="157" t="str">
        <f>TEUS!B44</f>
        <v>MOL</v>
      </c>
      <c r="D42" s="165">
        <f>N23</f>
        <v>0</v>
      </c>
      <c r="E42" s="158">
        <f t="shared" si="5"/>
        <v>0</v>
      </c>
      <c r="F42" s="66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BZ42" s="1"/>
      <c r="CA42" s="1"/>
      <c r="CB42" s="1"/>
    </row>
    <row r="43" spans="3:80" ht="19.5" thickBot="1" x14ac:dyDescent="0.4">
      <c r="C43" s="157" t="str">
        <f>TEUS!B45</f>
        <v>OOCL</v>
      </c>
      <c r="D43" s="165">
        <f>P23</f>
        <v>16638</v>
      </c>
      <c r="E43" s="158">
        <f t="shared" si="5"/>
        <v>3.7464872460008646E-2</v>
      </c>
      <c r="F43" s="66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BZ43" s="1"/>
      <c r="CA43" s="1"/>
      <c r="CB43" s="1"/>
    </row>
    <row r="44" spans="3:80" ht="19.5" thickBot="1" x14ac:dyDescent="0.4">
      <c r="C44" s="160" t="s">
        <v>10</v>
      </c>
      <c r="D44" s="166">
        <f>SUM(D29:D43)</f>
        <v>444096</v>
      </c>
      <c r="E44" s="161">
        <f>SUM(E29:E43)</f>
        <v>1</v>
      </c>
      <c r="F44" s="66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BZ44" s="1"/>
      <c r="CA44" s="1"/>
      <c r="CB44" s="1"/>
    </row>
    <row r="45" spans="3:80" s="3" customFormat="1" x14ac:dyDescent="0.35">
      <c r="C45" s="3" t="s">
        <v>61</v>
      </c>
      <c r="F45" s="66"/>
      <c r="G45" s="66"/>
      <c r="H45" s="66"/>
    </row>
    <row r="46" spans="3:80" s="3" customFormat="1" x14ac:dyDescent="0.35">
      <c r="C46" s="3" t="s">
        <v>65</v>
      </c>
      <c r="F46" s="66"/>
      <c r="G46" s="66"/>
      <c r="H46" s="66"/>
    </row>
    <row r="47" spans="3:80" s="3" customFormat="1" x14ac:dyDescent="0.35">
      <c r="F47" s="66"/>
      <c r="G47" s="66"/>
      <c r="H47" s="66"/>
      <c r="M47" s="29"/>
    </row>
    <row r="48" spans="3:80" s="3" customFormat="1" x14ac:dyDescent="0.35">
      <c r="F48" s="66"/>
      <c r="G48" s="66"/>
      <c r="H48" s="66"/>
    </row>
    <row r="49" spans="3:19" s="3" customFormat="1" x14ac:dyDescent="0.35">
      <c r="F49" s="66"/>
      <c r="G49" s="66"/>
      <c r="H49" s="66"/>
      <c r="J49" s="67"/>
    </row>
    <row r="50" spans="3:19" s="3" customFormat="1" x14ac:dyDescent="0.35">
      <c r="F50" s="66"/>
      <c r="G50" s="66"/>
      <c r="H50" s="66"/>
    </row>
    <row r="51" spans="3:19" s="3" customFormat="1" x14ac:dyDescent="0.35">
      <c r="F51" s="66"/>
      <c r="G51" s="66"/>
      <c r="H51" s="66"/>
    </row>
    <row r="52" spans="3:19" s="3" customFormat="1" x14ac:dyDescent="0.35">
      <c r="F52" s="66"/>
      <c r="G52" s="66"/>
      <c r="H52" s="66"/>
    </row>
    <row r="53" spans="3:19" s="3" customFormat="1" x14ac:dyDescent="0.35">
      <c r="F53" s="66"/>
      <c r="G53" s="66"/>
      <c r="H53" s="66"/>
    </row>
    <row r="54" spans="3:19" s="3" customFormat="1" x14ac:dyDescent="0.35">
      <c r="F54" s="66"/>
      <c r="G54" s="66"/>
      <c r="H54" s="66"/>
    </row>
    <row r="55" spans="3:19" s="3" customFormat="1" x14ac:dyDescent="0.35">
      <c r="F55" s="66"/>
      <c r="G55" s="66"/>
      <c r="H55" s="66"/>
    </row>
    <row r="56" spans="3:19" s="3" customFormat="1" x14ac:dyDescent="0.35">
      <c r="F56" s="66"/>
      <c r="G56" s="66"/>
      <c r="H56" s="66"/>
      <c r="M56" s="29"/>
    </row>
    <row r="57" spans="3:19" s="3" customFormat="1" x14ac:dyDescent="0.35">
      <c r="F57" s="66"/>
      <c r="G57" s="66"/>
      <c r="H57" s="66"/>
    </row>
    <row r="58" spans="3:19" s="3" customFormat="1" x14ac:dyDescent="0.35">
      <c r="F58" s="66"/>
      <c r="G58" s="66"/>
      <c r="H58" s="66"/>
      <c r="J58" s="67"/>
    </row>
    <row r="59" spans="3:19" s="3" customFormat="1" x14ac:dyDescent="0.35">
      <c r="F59" s="66"/>
      <c r="G59" s="66"/>
      <c r="H59" s="66"/>
    </row>
    <row r="60" spans="3:19" x14ac:dyDescent="0.35">
      <c r="C60" s="3"/>
      <c r="D60" s="3"/>
      <c r="E60" s="3"/>
      <c r="F60" s="66"/>
      <c r="G60" s="66"/>
      <c r="H60" s="66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3:19" x14ac:dyDescent="0.35">
      <c r="C61" s="3"/>
      <c r="D61" s="3"/>
      <c r="E61" s="3"/>
      <c r="F61" s="66"/>
      <c r="G61" s="66"/>
      <c r="H61" s="66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3:19" x14ac:dyDescent="0.35">
      <c r="C62" s="3"/>
      <c r="D62" s="3"/>
      <c r="E62" s="3"/>
      <c r="F62" s="66"/>
      <c r="G62" s="66"/>
      <c r="H62" s="66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3:19" x14ac:dyDescent="0.35">
      <c r="C63" s="3"/>
      <c r="D63" s="3"/>
      <c r="E63" s="3"/>
      <c r="F63" s="66"/>
      <c r="G63" s="66"/>
      <c r="H63" s="66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3:19" x14ac:dyDescent="0.35">
      <c r="C64" s="3"/>
      <c r="D64" s="3"/>
      <c r="E64" s="3"/>
      <c r="F64" s="66"/>
      <c r="G64" s="66"/>
      <c r="H64" s="66"/>
      <c r="I64" s="3"/>
      <c r="J64" s="3"/>
      <c r="K64" s="3"/>
      <c r="L64" s="3"/>
      <c r="M64" s="29"/>
      <c r="N64" s="3"/>
      <c r="O64" s="3"/>
      <c r="P64" s="3"/>
      <c r="Q64" s="3"/>
      <c r="R64" s="3"/>
      <c r="S64" s="3"/>
    </row>
    <row r="65" spans="3:19" x14ac:dyDescent="0.35">
      <c r="C65" s="3"/>
      <c r="D65" s="3"/>
      <c r="E65" s="3"/>
      <c r="F65" s="66"/>
      <c r="G65" s="66"/>
      <c r="H65" s="66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3:19" x14ac:dyDescent="0.35">
      <c r="C66" s="3"/>
      <c r="D66" s="3"/>
      <c r="E66" s="3"/>
      <c r="F66" s="66"/>
      <c r="G66" s="66"/>
      <c r="H66" s="66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3:19" x14ac:dyDescent="0.35">
      <c r="C67" s="3"/>
      <c r="D67" s="3"/>
      <c r="E67" s="3"/>
      <c r="F67" s="66"/>
      <c r="G67" s="66"/>
      <c r="H67" s="66"/>
      <c r="I67" s="3"/>
      <c r="J67" s="67"/>
      <c r="K67" s="3"/>
      <c r="L67" s="3"/>
      <c r="M67" s="3"/>
      <c r="N67" s="3"/>
      <c r="O67" s="3"/>
      <c r="P67" s="3"/>
      <c r="Q67" s="3"/>
      <c r="R67" s="3"/>
      <c r="S67" s="3"/>
    </row>
    <row r="68" spans="3:19" x14ac:dyDescent="0.35">
      <c r="C68" s="3"/>
      <c r="D68" s="3"/>
      <c r="E68" s="3"/>
      <c r="F68" s="66"/>
      <c r="G68" s="66"/>
      <c r="H68" s="66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3:19" x14ac:dyDescent="0.35">
      <c r="C69" s="3"/>
      <c r="D69" s="3"/>
      <c r="E69" s="3"/>
      <c r="F69" s="66"/>
      <c r="G69" s="66"/>
      <c r="H69" s="66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3:19" x14ac:dyDescent="0.35">
      <c r="C70" s="3"/>
      <c r="D70" s="3"/>
      <c r="E70" s="3"/>
      <c r="F70" s="66"/>
      <c r="G70" s="66"/>
      <c r="H70" s="66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3:19" x14ac:dyDescent="0.35">
      <c r="C71" s="3"/>
      <c r="D71" s="3"/>
      <c r="E71" s="3"/>
      <c r="F71" s="66"/>
      <c r="G71" s="66"/>
      <c r="H71" s="66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3:19" x14ac:dyDescent="0.35">
      <c r="C72" s="3"/>
      <c r="D72" s="3"/>
      <c r="E72" s="3"/>
      <c r="F72" s="66"/>
      <c r="G72" s="66"/>
      <c r="H72" s="66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3:19" x14ac:dyDescent="0.35">
      <c r="C73" s="3"/>
      <c r="D73" s="3"/>
      <c r="E73" s="3"/>
      <c r="F73" s="66"/>
      <c r="G73" s="66"/>
      <c r="H73" s="66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3:19" x14ac:dyDescent="0.35">
      <c r="C74" s="3"/>
      <c r="D74" s="3"/>
      <c r="E74" s="3"/>
      <c r="F74" s="66"/>
      <c r="G74" s="66"/>
      <c r="H74" s="66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3:19" x14ac:dyDescent="0.35">
      <c r="C75" s="3"/>
      <c r="D75" s="3"/>
      <c r="E75" s="3"/>
      <c r="F75" s="66"/>
      <c r="G75" s="66"/>
      <c r="H75" s="66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3:19" x14ac:dyDescent="0.35">
      <c r="C76" s="3"/>
      <c r="D76" s="3"/>
      <c r="E76" s="3"/>
      <c r="F76" s="66"/>
      <c r="G76" s="66"/>
      <c r="H76" s="66"/>
      <c r="I76" s="3"/>
      <c r="J76" s="67"/>
      <c r="K76" s="3"/>
      <c r="L76" s="3"/>
      <c r="M76" s="3"/>
      <c r="N76" s="3"/>
      <c r="O76" s="3"/>
      <c r="P76" s="3"/>
      <c r="Q76" s="3"/>
      <c r="R76" s="3"/>
      <c r="S76" s="3"/>
    </row>
    <row r="77" spans="3:19" x14ac:dyDescent="0.35">
      <c r="C77" s="3"/>
      <c r="D77" s="3"/>
      <c r="E77" s="3"/>
      <c r="F77" s="66"/>
      <c r="G77" s="66"/>
      <c r="H77" s="66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3:19" x14ac:dyDescent="0.35">
      <c r="C78" s="3"/>
      <c r="D78" s="3"/>
      <c r="E78" s="3"/>
      <c r="F78" s="66"/>
      <c r="G78" s="66"/>
      <c r="H78" s="66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3:19" x14ac:dyDescent="0.35">
      <c r="C79" s="3"/>
      <c r="D79" s="3"/>
      <c r="E79" s="3"/>
      <c r="F79" s="66"/>
      <c r="G79" s="66"/>
      <c r="H79" s="66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3:19" x14ac:dyDescent="0.35">
      <c r="C80" s="3"/>
      <c r="D80" s="3"/>
      <c r="E80" s="3"/>
      <c r="F80" s="66"/>
      <c r="G80" s="66"/>
      <c r="H80" s="66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3:19" x14ac:dyDescent="0.35">
      <c r="C81" s="3"/>
      <c r="D81" s="3"/>
      <c r="E81" s="3"/>
      <c r="F81" s="66"/>
      <c r="G81" s="66"/>
      <c r="H81" s="66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3:19" x14ac:dyDescent="0.35">
      <c r="C82" s="3"/>
      <c r="D82" s="3"/>
      <c r="E82" s="3"/>
      <c r="F82" s="66"/>
      <c r="G82" s="66"/>
      <c r="H82" s="66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3:19" x14ac:dyDescent="0.35">
      <c r="C83" s="3"/>
      <c r="D83" s="3"/>
      <c r="E83" s="3"/>
      <c r="F83" s="66"/>
      <c r="G83" s="66"/>
      <c r="H83" s="66"/>
      <c r="I83" s="3"/>
      <c r="J83" s="3"/>
      <c r="K83" s="3"/>
      <c r="L83" s="3"/>
      <c r="M83" s="29"/>
      <c r="N83" s="3"/>
      <c r="O83" s="3"/>
      <c r="P83" s="3"/>
      <c r="Q83" s="3"/>
      <c r="R83" s="3"/>
      <c r="S83" s="3"/>
    </row>
    <row r="84" spans="3:19" x14ac:dyDescent="0.35">
      <c r="C84" s="3"/>
      <c r="D84" s="3"/>
      <c r="E84" s="3"/>
      <c r="F84" s="66"/>
      <c r="G84" s="66"/>
      <c r="H84" s="66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3:19" x14ac:dyDescent="0.35">
      <c r="C85" s="3"/>
      <c r="D85" s="3"/>
      <c r="E85" s="3"/>
      <c r="F85" s="66"/>
      <c r="G85" s="66"/>
      <c r="H85" s="66"/>
      <c r="I85" s="3"/>
      <c r="J85" s="67"/>
      <c r="K85" s="3"/>
      <c r="L85" s="3"/>
      <c r="M85" s="3"/>
      <c r="N85" s="3"/>
      <c r="O85" s="3"/>
      <c r="P85" s="3"/>
      <c r="Q85" s="3"/>
      <c r="R85" s="3"/>
      <c r="S85" s="3"/>
    </row>
    <row r="86" spans="3:19" x14ac:dyDescent="0.35">
      <c r="C86" s="3"/>
      <c r="D86" s="3"/>
      <c r="E86" s="3"/>
      <c r="F86" s="66"/>
      <c r="G86" s="66"/>
      <c r="H86" s="66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3:19" x14ac:dyDescent="0.35">
      <c r="C87" s="3"/>
      <c r="D87" s="3"/>
      <c r="E87" s="3"/>
      <c r="F87" s="66"/>
      <c r="G87" s="66"/>
      <c r="H87" s="66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3:19" x14ac:dyDescent="0.35">
      <c r="C88" s="3"/>
      <c r="D88" s="3"/>
      <c r="E88" s="3"/>
      <c r="F88" s="66"/>
      <c r="G88" s="66"/>
      <c r="H88" s="66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3:19" x14ac:dyDescent="0.35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3:19" x14ac:dyDescent="0.35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3:19" x14ac:dyDescent="0.35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3:19" x14ac:dyDescent="0.35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3:19" x14ac:dyDescent="0.35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3:19" x14ac:dyDescent="0.35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3:19" x14ac:dyDescent="0.35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3:19" x14ac:dyDescent="0.35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3:19" x14ac:dyDescent="0.35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3:19" x14ac:dyDescent="0.35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3:19" x14ac:dyDescent="0.35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3:19" x14ac:dyDescent="0.35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3:19" x14ac:dyDescent="0.35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3:19" x14ac:dyDescent="0.35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3:19" x14ac:dyDescent="0.35"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3:19" x14ac:dyDescent="0.35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3:19" x14ac:dyDescent="0.35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3:19" x14ac:dyDescent="0.35"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3:19" x14ac:dyDescent="0.35"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3:19" x14ac:dyDescent="0.35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3:19" x14ac:dyDescent="0.35"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3:19" x14ac:dyDescent="0.35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3:19" x14ac:dyDescent="0.35"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3:19" x14ac:dyDescent="0.3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3:19" x14ac:dyDescent="0.35"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3:19" x14ac:dyDescent="0.35"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3:19" x14ac:dyDescent="0.35"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3:19" x14ac:dyDescent="0.35"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3:19" x14ac:dyDescent="0.35"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3:19" x14ac:dyDescent="0.35"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3:19" x14ac:dyDescent="0.35"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3:19" x14ac:dyDescent="0.35"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3:19" x14ac:dyDescent="0.35"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3:19" x14ac:dyDescent="0.35"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3:19" x14ac:dyDescent="0.35"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3:19" x14ac:dyDescent="0.35"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3:19" x14ac:dyDescent="0.35"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3:19" x14ac:dyDescent="0.35"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3:19" x14ac:dyDescent="0.35"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3:19" x14ac:dyDescent="0.35"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3:19" x14ac:dyDescent="0.35"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3:19" x14ac:dyDescent="0.35"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3:19" x14ac:dyDescent="0.35"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3:19" x14ac:dyDescent="0.35"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3:19" x14ac:dyDescent="0.35"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3:19" x14ac:dyDescent="0.35"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3:19" x14ac:dyDescent="0.35"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3:19" x14ac:dyDescent="0.35"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3:19" x14ac:dyDescent="0.35"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3:19" x14ac:dyDescent="0.35"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3:19" x14ac:dyDescent="0.35"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3:19" x14ac:dyDescent="0.35"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3:19" x14ac:dyDescent="0.35"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3:19" x14ac:dyDescent="0.35"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3:19" x14ac:dyDescent="0.35"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3:19" x14ac:dyDescent="0.35"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3:19" x14ac:dyDescent="0.35"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3:19" x14ac:dyDescent="0.35"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3:19" x14ac:dyDescent="0.35"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3:19" x14ac:dyDescent="0.35"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3:19" x14ac:dyDescent="0.35"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3:19" x14ac:dyDescent="0.35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3:19" x14ac:dyDescent="0.35"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3:19" x14ac:dyDescent="0.35"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3:19" x14ac:dyDescent="0.35"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3:19" x14ac:dyDescent="0.35"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3:19" x14ac:dyDescent="0.35"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3:19" x14ac:dyDescent="0.35"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3:19" x14ac:dyDescent="0.35"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3:19" x14ac:dyDescent="0.35"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3:19" x14ac:dyDescent="0.35"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3:19" x14ac:dyDescent="0.35"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3:19" x14ac:dyDescent="0.35"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3:19" x14ac:dyDescent="0.35"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3:19" x14ac:dyDescent="0.35"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3:19" x14ac:dyDescent="0.35"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3:19" x14ac:dyDescent="0.35"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3:19" x14ac:dyDescent="0.35"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3:19" x14ac:dyDescent="0.35"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3:19" x14ac:dyDescent="0.35"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3:19" x14ac:dyDescent="0.35"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3:19" x14ac:dyDescent="0.35"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3:19" x14ac:dyDescent="0.35"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3:19" x14ac:dyDescent="0.35"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3:19" x14ac:dyDescent="0.35"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3:19" x14ac:dyDescent="0.35"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3:19" x14ac:dyDescent="0.35"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3:19" x14ac:dyDescent="0.35"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3:19" x14ac:dyDescent="0.35"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3:19" x14ac:dyDescent="0.35"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3:19" x14ac:dyDescent="0.35"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3:19" x14ac:dyDescent="0.35"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3:19" x14ac:dyDescent="0.35"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3:19" x14ac:dyDescent="0.35"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3:19" x14ac:dyDescent="0.35"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3:19" x14ac:dyDescent="0.35"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3:19" x14ac:dyDescent="0.35"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3:19" x14ac:dyDescent="0.35"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3:19" x14ac:dyDescent="0.35"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3:19" x14ac:dyDescent="0.35"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3:19" x14ac:dyDescent="0.35"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3:19" x14ac:dyDescent="0.35"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3:19" x14ac:dyDescent="0.35"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3:19" x14ac:dyDescent="0.35"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3:19" x14ac:dyDescent="0.35"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3:19" x14ac:dyDescent="0.35"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3:19" x14ac:dyDescent="0.35"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3:19" x14ac:dyDescent="0.35"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3:19" x14ac:dyDescent="0.35"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3:19" x14ac:dyDescent="0.35"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3:19" x14ac:dyDescent="0.35"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3:19" x14ac:dyDescent="0.35"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3:19" x14ac:dyDescent="0.35"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3:19" x14ac:dyDescent="0.35"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3:19" x14ac:dyDescent="0.35"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3:19" x14ac:dyDescent="0.35"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3:19" x14ac:dyDescent="0.35"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3:19" x14ac:dyDescent="0.35"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3:19" x14ac:dyDescent="0.35"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3:19" x14ac:dyDescent="0.35"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3:19" x14ac:dyDescent="0.35"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3:19" x14ac:dyDescent="0.35"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3:19" x14ac:dyDescent="0.35"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3:19" x14ac:dyDescent="0.35"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3:19" x14ac:dyDescent="0.35"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3:19" x14ac:dyDescent="0.35"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3:19" x14ac:dyDescent="0.35"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3:19" x14ac:dyDescent="0.35"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3:19" x14ac:dyDescent="0.35"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3:19" x14ac:dyDescent="0.35"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3:19" x14ac:dyDescent="0.35"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3:19" x14ac:dyDescent="0.35"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3:19" x14ac:dyDescent="0.35"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3:19" x14ac:dyDescent="0.35"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3:19" x14ac:dyDescent="0.35"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3:19" x14ac:dyDescent="0.35"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3:19" x14ac:dyDescent="0.35"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3:19" x14ac:dyDescent="0.35"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3:19" x14ac:dyDescent="0.35"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3:19" x14ac:dyDescent="0.35"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3:19" x14ac:dyDescent="0.35"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3:19" x14ac:dyDescent="0.35"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3:19" x14ac:dyDescent="0.35"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3:19" x14ac:dyDescent="0.35"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3:19" x14ac:dyDescent="0.35"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3:19" x14ac:dyDescent="0.35"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3:19" x14ac:dyDescent="0.35"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3:19" x14ac:dyDescent="0.35"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3:19" x14ac:dyDescent="0.35"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3:19" x14ac:dyDescent="0.35"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3:19" x14ac:dyDescent="0.35"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3:19" x14ac:dyDescent="0.35"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3:19" x14ac:dyDescent="0.35"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3:19" x14ac:dyDescent="0.35"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3:19" x14ac:dyDescent="0.35"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3:19" x14ac:dyDescent="0.35"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3:19" x14ac:dyDescent="0.35"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3:19" x14ac:dyDescent="0.35"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3:19" x14ac:dyDescent="0.35"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3:19" x14ac:dyDescent="0.35"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3:19" x14ac:dyDescent="0.35"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3:19" x14ac:dyDescent="0.35"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3:19" x14ac:dyDescent="0.35"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3:19" x14ac:dyDescent="0.35"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3:19" x14ac:dyDescent="0.35"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3:19" x14ac:dyDescent="0.35"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3:19" x14ac:dyDescent="0.35"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3:19" x14ac:dyDescent="0.35"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3:19" x14ac:dyDescent="0.35"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3:19" x14ac:dyDescent="0.35"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3:19" x14ac:dyDescent="0.35"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3:19" x14ac:dyDescent="0.35"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3:19" x14ac:dyDescent="0.35"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3:19" x14ac:dyDescent="0.35"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3:19" x14ac:dyDescent="0.35"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3:19" x14ac:dyDescent="0.35"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3:19" x14ac:dyDescent="0.35"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3:19" x14ac:dyDescent="0.35"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3:19" x14ac:dyDescent="0.35"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3:19" x14ac:dyDescent="0.35"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3:19" x14ac:dyDescent="0.35"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3:19" x14ac:dyDescent="0.35"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3:19" x14ac:dyDescent="0.35"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3:19" x14ac:dyDescent="0.35"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3:19" x14ac:dyDescent="0.35"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3:19" x14ac:dyDescent="0.35"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3:19" x14ac:dyDescent="0.35"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3:19" x14ac:dyDescent="0.35"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3:19" x14ac:dyDescent="0.35"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3:19" x14ac:dyDescent="0.35"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3:19" x14ac:dyDescent="0.35"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3:19" x14ac:dyDescent="0.35"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3:19" x14ac:dyDescent="0.35"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3:19" x14ac:dyDescent="0.35"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3:19" x14ac:dyDescent="0.35"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3:19" x14ac:dyDescent="0.35"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3:19" x14ac:dyDescent="0.35"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3:19" x14ac:dyDescent="0.35"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3:19" x14ac:dyDescent="0.35"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3:19" x14ac:dyDescent="0.35"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3:19" x14ac:dyDescent="0.35"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3:19" x14ac:dyDescent="0.35"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3:19" x14ac:dyDescent="0.35"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3:19" x14ac:dyDescent="0.35"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3:19" x14ac:dyDescent="0.35"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3:19" x14ac:dyDescent="0.35"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3:19" x14ac:dyDescent="0.35"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3:19" x14ac:dyDescent="0.35"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3:19" x14ac:dyDescent="0.35"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3:19" x14ac:dyDescent="0.35"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3:19" x14ac:dyDescent="0.35"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3:19" x14ac:dyDescent="0.35"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3:19" x14ac:dyDescent="0.35"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3:19" x14ac:dyDescent="0.35"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3:19" x14ac:dyDescent="0.35"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3:19" x14ac:dyDescent="0.35"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3:19" x14ac:dyDescent="0.35"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3:19" x14ac:dyDescent="0.35"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3:19" x14ac:dyDescent="0.35"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3:19" x14ac:dyDescent="0.35"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3:19" x14ac:dyDescent="0.35"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3:19" x14ac:dyDescent="0.35"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3:19" x14ac:dyDescent="0.35"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3:19" x14ac:dyDescent="0.35"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3:19" x14ac:dyDescent="0.35"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3:19" x14ac:dyDescent="0.35"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3:19" x14ac:dyDescent="0.35"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3:19" x14ac:dyDescent="0.35"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3:19" x14ac:dyDescent="0.35"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3:19" x14ac:dyDescent="0.35"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3:19" x14ac:dyDescent="0.35"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3:19" x14ac:dyDescent="0.35"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3:19" x14ac:dyDescent="0.35"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3:19" x14ac:dyDescent="0.35"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3:19" x14ac:dyDescent="0.35"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3:19" x14ac:dyDescent="0.35"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3:19" x14ac:dyDescent="0.35"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3:19" x14ac:dyDescent="0.35"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3:19" x14ac:dyDescent="0.35"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3:19" x14ac:dyDescent="0.35"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3:19" x14ac:dyDescent="0.35"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3:19" x14ac:dyDescent="0.35"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3:19" x14ac:dyDescent="0.35"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3:19" x14ac:dyDescent="0.35"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3:19" x14ac:dyDescent="0.35"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3:19" x14ac:dyDescent="0.35"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3:19" x14ac:dyDescent="0.35"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3:19" x14ac:dyDescent="0.35"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3:19" x14ac:dyDescent="0.35"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3:19" x14ac:dyDescent="0.35"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3:19" x14ac:dyDescent="0.35"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3:19" x14ac:dyDescent="0.35"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3:19" x14ac:dyDescent="0.35"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3:19" x14ac:dyDescent="0.35"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3:19" x14ac:dyDescent="0.35"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3:19" x14ac:dyDescent="0.35"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3:19" x14ac:dyDescent="0.35"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3:19" x14ac:dyDescent="0.35"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3:19" x14ac:dyDescent="0.35"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3:19" x14ac:dyDescent="0.35"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3:19" x14ac:dyDescent="0.35"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3:19" x14ac:dyDescent="0.35"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3:19" x14ac:dyDescent="0.35"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3:19" x14ac:dyDescent="0.35"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3:19" x14ac:dyDescent="0.35"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3:19" x14ac:dyDescent="0.35"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3:19" x14ac:dyDescent="0.35"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3:19" x14ac:dyDescent="0.35"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3:19" x14ac:dyDescent="0.35"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3:19" x14ac:dyDescent="0.35"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3:19" x14ac:dyDescent="0.35"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3:19" x14ac:dyDescent="0.35"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3:19" x14ac:dyDescent="0.35"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3:19" x14ac:dyDescent="0.35"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3:19" x14ac:dyDescent="0.35"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3:19" x14ac:dyDescent="0.35"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3:19" x14ac:dyDescent="0.35"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3:19" x14ac:dyDescent="0.35"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3:19" x14ac:dyDescent="0.35"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3:19" x14ac:dyDescent="0.35"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3:19" x14ac:dyDescent="0.35"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3:19" x14ac:dyDescent="0.35"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3:19" x14ac:dyDescent="0.35"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3:19" x14ac:dyDescent="0.35"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3:19" x14ac:dyDescent="0.35"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3:19" x14ac:dyDescent="0.35"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3:19" x14ac:dyDescent="0.35"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3:19" x14ac:dyDescent="0.35"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3:19" x14ac:dyDescent="0.35"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3:19" x14ac:dyDescent="0.35"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3:19" x14ac:dyDescent="0.35"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3:19" x14ac:dyDescent="0.35"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3:19" x14ac:dyDescent="0.35"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3:19" x14ac:dyDescent="0.35"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3:19" x14ac:dyDescent="0.35"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3:19" x14ac:dyDescent="0.35"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3:19" x14ac:dyDescent="0.35"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3:19" x14ac:dyDescent="0.35"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3:19" x14ac:dyDescent="0.35"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3:19" x14ac:dyDescent="0.35"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3:19" x14ac:dyDescent="0.35"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3:19" x14ac:dyDescent="0.35"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3:19" x14ac:dyDescent="0.35"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3:19" x14ac:dyDescent="0.35"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3:19" x14ac:dyDescent="0.35"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3:19" x14ac:dyDescent="0.35"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3:19" x14ac:dyDescent="0.35"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3:19" x14ac:dyDescent="0.35"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3:19" x14ac:dyDescent="0.35"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3:19" x14ac:dyDescent="0.35"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3:19" x14ac:dyDescent="0.35"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3:19" x14ac:dyDescent="0.35"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3:19" x14ac:dyDescent="0.35"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3:19" x14ac:dyDescent="0.35"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3:19" x14ac:dyDescent="0.35"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3:19" x14ac:dyDescent="0.35"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3:19" x14ac:dyDescent="0.35"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3:19" x14ac:dyDescent="0.35"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3:19" x14ac:dyDescent="0.35"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3:19" x14ac:dyDescent="0.35"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3:19" x14ac:dyDescent="0.35"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3:19" x14ac:dyDescent="0.35"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3:19" x14ac:dyDescent="0.35"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3:19" x14ac:dyDescent="0.35"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3:19" x14ac:dyDescent="0.35"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3:19" x14ac:dyDescent="0.35"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3:19" x14ac:dyDescent="0.35"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3:19" x14ac:dyDescent="0.35"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3:19" x14ac:dyDescent="0.35"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3:19" x14ac:dyDescent="0.35"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3:19" x14ac:dyDescent="0.35"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3:19" x14ac:dyDescent="0.35"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3:19" x14ac:dyDescent="0.35"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3:19" x14ac:dyDescent="0.35"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3:19" x14ac:dyDescent="0.35"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3:19" x14ac:dyDescent="0.35"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3:19" x14ac:dyDescent="0.35"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3:19" x14ac:dyDescent="0.35"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3:19" x14ac:dyDescent="0.35"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3:19" x14ac:dyDescent="0.35"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3:19" x14ac:dyDescent="0.35"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3:19" x14ac:dyDescent="0.35"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3:19" x14ac:dyDescent="0.35"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3:19" x14ac:dyDescent="0.35"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3:19" x14ac:dyDescent="0.35"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3:19" x14ac:dyDescent="0.35"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3:19" x14ac:dyDescent="0.35"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3:19" x14ac:dyDescent="0.35"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3:19" x14ac:dyDescent="0.35"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3:19" x14ac:dyDescent="0.35"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3:19" x14ac:dyDescent="0.35"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3:19" x14ac:dyDescent="0.35"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3:19" x14ac:dyDescent="0.35"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3:19" x14ac:dyDescent="0.35"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3:19" x14ac:dyDescent="0.35"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3:19" x14ac:dyDescent="0.35"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3:19" x14ac:dyDescent="0.35"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3:19" x14ac:dyDescent="0.35"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3:19" x14ac:dyDescent="0.35"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3:19" x14ac:dyDescent="0.35"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3:19" x14ac:dyDescent="0.35"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3:19" x14ac:dyDescent="0.35"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3:19" x14ac:dyDescent="0.35"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3:19" x14ac:dyDescent="0.35"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3:19" x14ac:dyDescent="0.35"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3:19" x14ac:dyDescent="0.35"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3:19" x14ac:dyDescent="0.35"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3:19" x14ac:dyDescent="0.35"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3:19" x14ac:dyDescent="0.35"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3:19" x14ac:dyDescent="0.35"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3:19" x14ac:dyDescent="0.35"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3:19" x14ac:dyDescent="0.35"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3:19" x14ac:dyDescent="0.35"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3:19" x14ac:dyDescent="0.35"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3:19" x14ac:dyDescent="0.35"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3:19" x14ac:dyDescent="0.35"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3:19" x14ac:dyDescent="0.35"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3:19" x14ac:dyDescent="0.35"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3:19" x14ac:dyDescent="0.35"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3:19" x14ac:dyDescent="0.35"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3:19" x14ac:dyDescent="0.35"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3:19" x14ac:dyDescent="0.35"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3:19" x14ac:dyDescent="0.35"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3:19" x14ac:dyDescent="0.35"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3:19" x14ac:dyDescent="0.35"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3:19" x14ac:dyDescent="0.35"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3:19" x14ac:dyDescent="0.35"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3:19" x14ac:dyDescent="0.35"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3:19" x14ac:dyDescent="0.35"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3:19" x14ac:dyDescent="0.35"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3:19" x14ac:dyDescent="0.35"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3:19" x14ac:dyDescent="0.35"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3:19" x14ac:dyDescent="0.35"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3:19" x14ac:dyDescent="0.35"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3:19" x14ac:dyDescent="0.35"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3:19" x14ac:dyDescent="0.35"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3:19" x14ac:dyDescent="0.35"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3:19" x14ac:dyDescent="0.35"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3:19" x14ac:dyDescent="0.35"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3:19" x14ac:dyDescent="0.35"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3:19" x14ac:dyDescent="0.35"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3:19" x14ac:dyDescent="0.35"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3:19" x14ac:dyDescent="0.35"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3:19" x14ac:dyDescent="0.35"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3:19" x14ac:dyDescent="0.35"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3:19" x14ac:dyDescent="0.35"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3:19" x14ac:dyDescent="0.35"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3:19" x14ac:dyDescent="0.35"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3:19" x14ac:dyDescent="0.35"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3:19" x14ac:dyDescent="0.35"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3:19" x14ac:dyDescent="0.35"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3:19" x14ac:dyDescent="0.35"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3:19" x14ac:dyDescent="0.35"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3:19" x14ac:dyDescent="0.35"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3:19" x14ac:dyDescent="0.35"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3:19" x14ac:dyDescent="0.35"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3:19" x14ac:dyDescent="0.35"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3:19" x14ac:dyDescent="0.35"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3:19" x14ac:dyDescent="0.35"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3:19" x14ac:dyDescent="0.35"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3:19" x14ac:dyDescent="0.35"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3:19" x14ac:dyDescent="0.35"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3:19" x14ac:dyDescent="0.35"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3:19" x14ac:dyDescent="0.35"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3:19" x14ac:dyDescent="0.35"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3:19" x14ac:dyDescent="0.35"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3:19" x14ac:dyDescent="0.35"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3:19" x14ac:dyDescent="0.35"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3:19" x14ac:dyDescent="0.35"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3:19" x14ac:dyDescent="0.35"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3:19" x14ac:dyDescent="0.35"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3:19" x14ac:dyDescent="0.35"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3:19" x14ac:dyDescent="0.35"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3:19" x14ac:dyDescent="0.35"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3:19" x14ac:dyDescent="0.35"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3:19" x14ac:dyDescent="0.35"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3:19" x14ac:dyDescent="0.35"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3:19" x14ac:dyDescent="0.35"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3:19" x14ac:dyDescent="0.35"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3:19" x14ac:dyDescent="0.35"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3:19" x14ac:dyDescent="0.35"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3:19" x14ac:dyDescent="0.35"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3:19" x14ac:dyDescent="0.35"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3:19" x14ac:dyDescent="0.35"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3:19" x14ac:dyDescent="0.35"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3:19" x14ac:dyDescent="0.35"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3:19" x14ac:dyDescent="0.35"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3:19" x14ac:dyDescent="0.35"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3:19" x14ac:dyDescent="0.35"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3:19" x14ac:dyDescent="0.35"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3:19" x14ac:dyDescent="0.35"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3:19" x14ac:dyDescent="0.35"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3:19" x14ac:dyDescent="0.35"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3:19" x14ac:dyDescent="0.35"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3:19" x14ac:dyDescent="0.35"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3:19" x14ac:dyDescent="0.35"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3:19" x14ac:dyDescent="0.35"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3:19" x14ac:dyDescent="0.35"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3:19" x14ac:dyDescent="0.35"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3:19" x14ac:dyDescent="0.35"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3:19" x14ac:dyDescent="0.35"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3:19" x14ac:dyDescent="0.35"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3:19" x14ac:dyDescent="0.35"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3:19" x14ac:dyDescent="0.35"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3:19" x14ac:dyDescent="0.35"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3:19" x14ac:dyDescent="0.35"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3:19" x14ac:dyDescent="0.35"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3:19" x14ac:dyDescent="0.35"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3:19" x14ac:dyDescent="0.35"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3:19" x14ac:dyDescent="0.35"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3:19" x14ac:dyDescent="0.35"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3:19" x14ac:dyDescent="0.35"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3:19" x14ac:dyDescent="0.35"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3:19" x14ac:dyDescent="0.35"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3:19" x14ac:dyDescent="0.35"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3:19" x14ac:dyDescent="0.35"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3:19" x14ac:dyDescent="0.35"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3:19" x14ac:dyDescent="0.35"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3:19" x14ac:dyDescent="0.35"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3:19" x14ac:dyDescent="0.35"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3:19" x14ac:dyDescent="0.35"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3:19" x14ac:dyDescent="0.35"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3:19" x14ac:dyDescent="0.35"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3:19" x14ac:dyDescent="0.35"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3:19" x14ac:dyDescent="0.35"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3:19" x14ac:dyDescent="0.35"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3:19" x14ac:dyDescent="0.35"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3:19" x14ac:dyDescent="0.35"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3:19" x14ac:dyDescent="0.35"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3:19" x14ac:dyDescent="0.35"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3:19" x14ac:dyDescent="0.35"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3:19" x14ac:dyDescent="0.35"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3:19" x14ac:dyDescent="0.35"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3:19" x14ac:dyDescent="0.35"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3:19" x14ac:dyDescent="0.35"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3:19" x14ac:dyDescent="0.35"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3:19" x14ac:dyDescent="0.35"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3:19" x14ac:dyDescent="0.35"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3:19" x14ac:dyDescent="0.35"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3:19" x14ac:dyDescent="0.35"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3:19" x14ac:dyDescent="0.35"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3:19" x14ac:dyDescent="0.35"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3:19" x14ac:dyDescent="0.35"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3:19" x14ac:dyDescent="0.35"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3:19" x14ac:dyDescent="0.35"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3:19" x14ac:dyDescent="0.35"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3:19" x14ac:dyDescent="0.35"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3:19" x14ac:dyDescent="0.35"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3:19" x14ac:dyDescent="0.35"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3:19" x14ac:dyDescent="0.35"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3:19" x14ac:dyDescent="0.35"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3:19" x14ac:dyDescent="0.35"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3:19" x14ac:dyDescent="0.35"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3:19" x14ac:dyDescent="0.35"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3:19" x14ac:dyDescent="0.35"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3:19" x14ac:dyDescent="0.35"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3:19" x14ac:dyDescent="0.35"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3:19" x14ac:dyDescent="0.35"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3:19" x14ac:dyDescent="0.35"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3:19" x14ac:dyDescent="0.35"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3:19" x14ac:dyDescent="0.35"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3:19" x14ac:dyDescent="0.35"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3:19" x14ac:dyDescent="0.35"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3:19" x14ac:dyDescent="0.35"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3:19" x14ac:dyDescent="0.35"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3:19" x14ac:dyDescent="0.35"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3:19" x14ac:dyDescent="0.35"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3:19" x14ac:dyDescent="0.35"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3:19" x14ac:dyDescent="0.35"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3:19" x14ac:dyDescent="0.35"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3:19" x14ac:dyDescent="0.35"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3:19" x14ac:dyDescent="0.35"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3:19" x14ac:dyDescent="0.35"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3:19" x14ac:dyDescent="0.35"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3:19" x14ac:dyDescent="0.35"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3:19" x14ac:dyDescent="0.35"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3:19" x14ac:dyDescent="0.35"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3:19" x14ac:dyDescent="0.35"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3:19" x14ac:dyDescent="0.35"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3:19" x14ac:dyDescent="0.35"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3:19" x14ac:dyDescent="0.35"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3:19" x14ac:dyDescent="0.35"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3:19" x14ac:dyDescent="0.35"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3:19" x14ac:dyDescent="0.35"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3:19" x14ac:dyDescent="0.35"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3:19" x14ac:dyDescent="0.35"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3:19" x14ac:dyDescent="0.35"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3:19" x14ac:dyDescent="0.35"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3:19" x14ac:dyDescent="0.35"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3:19" x14ac:dyDescent="0.35"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3:19" x14ac:dyDescent="0.35"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3:19" x14ac:dyDescent="0.35"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3:19" x14ac:dyDescent="0.35"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3:19" x14ac:dyDescent="0.35"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3:19" x14ac:dyDescent="0.35"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3:19" x14ac:dyDescent="0.35"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3:19" x14ac:dyDescent="0.35"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3:19" x14ac:dyDescent="0.35"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3:19" x14ac:dyDescent="0.35"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3:19" x14ac:dyDescent="0.35"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3:19" x14ac:dyDescent="0.35"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3:19" x14ac:dyDescent="0.35"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3:19" x14ac:dyDescent="0.35"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3:19" x14ac:dyDescent="0.35"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3:19" x14ac:dyDescent="0.35"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3:19" x14ac:dyDescent="0.35"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3:19" x14ac:dyDescent="0.35"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3:19" x14ac:dyDescent="0.35"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3:19" x14ac:dyDescent="0.35"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3:19" x14ac:dyDescent="0.35"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3:19" x14ac:dyDescent="0.35"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3:19" x14ac:dyDescent="0.35"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3:19" x14ac:dyDescent="0.35"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3:19" x14ac:dyDescent="0.35"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3:19" x14ac:dyDescent="0.35"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3:19" x14ac:dyDescent="0.35"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3:19" x14ac:dyDescent="0.35"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3:19" x14ac:dyDescent="0.35"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3:19" x14ac:dyDescent="0.35"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3:19" x14ac:dyDescent="0.35"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3:19" x14ac:dyDescent="0.35"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3:19" x14ac:dyDescent="0.35"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3:19" x14ac:dyDescent="0.35"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3:19" x14ac:dyDescent="0.35"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3:19" x14ac:dyDescent="0.35"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3:19" x14ac:dyDescent="0.35"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3:19" x14ac:dyDescent="0.35"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3:19" x14ac:dyDescent="0.35"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3:19" x14ac:dyDescent="0.35"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3:19" x14ac:dyDescent="0.35"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3:19" x14ac:dyDescent="0.35"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3:19" x14ac:dyDescent="0.35"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3:19" x14ac:dyDescent="0.35"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3:19" x14ac:dyDescent="0.35"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3:19" x14ac:dyDescent="0.35"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3:19" x14ac:dyDescent="0.35"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3:19" x14ac:dyDescent="0.35"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3:19" x14ac:dyDescent="0.35"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3:19" x14ac:dyDescent="0.35"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3:19" x14ac:dyDescent="0.35"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3:19" x14ac:dyDescent="0.35"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3:19" x14ac:dyDescent="0.35"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3:19" x14ac:dyDescent="0.35"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3:19" x14ac:dyDescent="0.35"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3:19" x14ac:dyDescent="0.35"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3:19" x14ac:dyDescent="0.35"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3:19" x14ac:dyDescent="0.35"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3:19" x14ac:dyDescent="0.35"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3:19" x14ac:dyDescent="0.35"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3:19" x14ac:dyDescent="0.35"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3:19" x14ac:dyDescent="0.35"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3:19" x14ac:dyDescent="0.35"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3:19" x14ac:dyDescent="0.35"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3:19" x14ac:dyDescent="0.35"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3:19" x14ac:dyDescent="0.35"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3:19" x14ac:dyDescent="0.35"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3:19" x14ac:dyDescent="0.35"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3:19" x14ac:dyDescent="0.35"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3:19" x14ac:dyDescent="0.35"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3:19" x14ac:dyDescent="0.35"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3:19" x14ac:dyDescent="0.35"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3:19" x14ac:dyDescent="0.35"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3:19" x14ac:dyDescent="0.35"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3:19" x14ac:dyDescent="0.35"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3:19" x14ac:dyDescent="0.35"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3:19" x14ac:dyDescent="0.35"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3:19" x14ac:dyDescent="0.35"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3:19" x14ac:dyDescent="0.35"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3:19" x14ac:dyDescent="0.35"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3:19" x14ac:dyDescent="0.35"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3:19" x14ac:dyDescent="0.35"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3:19" x14ac:dyDescent="0.35"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3:19" x14ac:dyDescent="0.35"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3:19" x14ac:dyDescent="0.35"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3:19" x14ac:dyDescent="0.35"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3:19" x14ac:dyDescent="0.35"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3:19" x14ac:dyDescent="0.35"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3:19" x14ac:dyDescent="0.35"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3:19" x14ac:dyDescent="0.35"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3:19" x14ac:dyDescent="0.35"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3:19" x14ac:dyDescent="0.35"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3:19" x14ac:dyDescent="0.35"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3:19" x14ac:dyDescent="0.35"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3:19" x14ac:dyDescent="0.35"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3:19" x14ac:dyDescent="0.35"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3:19" x14ac:dyDescent="0.35"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3:19" x14ac:dyDescent="0.35"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3:19" x14ac:dyDescent="0.35"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3:19" x14ac:dyDescent="0.35"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3:19" x14ac:dyDescent="0.35"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3:19" x14ac:dyDescent="0.35"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3:19" x14ac:dyDescent="0.35"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3:19" x14ac:dyDescent="0.35"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3:19" x14ac:dyDescent="0.35"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3:19" x14ac:dyDescent="0.35"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3:19" x14ac:dyDescent="0.35"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3:19" x14ac:dyDescent="0.35"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3:19" x14ac:dyDescent="0.35"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3:19" x14ac:dyDescent="0.35"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3:19" x14ac:dyDescent="0.35"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3:19" x14ac:dyDescent="0.35"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3:19" x14ac:dyDescent="0.35"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3:19" x14ac:dyDescent="0.35"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3:19" x14ac:dyDescent="0.35"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3:19" x14ac:dyDescent="0.35"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3:19" x14ac:dyDescent="0.35"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3:19" x14ac:dyDescent="0.35"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3:19" x14ac:dyDescent="0.35"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3:19" x14ac:dyDescent="0.35"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3:19" x14ac:dyDescent="0.35"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3:19" x14ac:dyDescent="0.35"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3:19" x14ac:dyDescent="0.35"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3:19" x14ac:dyDescent="0.35"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3:19" x14ac:dyDescent="0.35"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3:19" x14ac:dyDescent="0.35"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3:19" x14ac:dyDescent="0.35"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3:19" x14ac:dyDescent="0.35"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3:19" x14ac:dyDescent="0.35"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3:19" x14ac:dyDescent="0.35"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3:19" x14ac:dyDescent="0.35"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3:19" x14ac:dyDescent="0.35"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3:19" x14ac:dyDescent="0.35"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3:19" x14ac:dyDescent="0.35"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3:19" x14ac:dyDescent="0.35"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3:19" x14ac:dyDescent="0.35"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3:19" x14ac:dyDescent="0.35"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3:19" x14ac:dyDescent="0.35"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3:19" x14ac:dyDescent="0.35"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3:19" x14ac:dyDescent="0.35"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3:19" x14ac:dyDescent="0.35"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3:19" x14ac:dyDescent="0.35"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3:19" x14ac:dyDescent="0.35"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3:19" x14ac:dyDescent="0.35"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3:19" x14ac:dyDescent="0.35"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3:19" x14ac:dyDescent="0.35"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3:19" x14ac:dyDescent="0.35"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3:19" x14ac:dyDescent="0.35"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3:19" x14ac:dyDescent="0.35"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3:19" x14ac:dyDescent="0.35"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3:19" x14ac:dyDescent="0.35"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3:19" x14ac:dyDescent="0.35"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3:19" x14ac:dyDescent="0.35"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3:19" x14ac:dyDescent="0.35"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3:19" x14ac:dyDescent="0.35"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3:19" x14ac:dyDescent="0.35"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3:19" x14ac:dyDescent="0.35"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3:19" x14ac:dyDescent="0.35"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3:19" x14ac:dyDescent="0.35"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3:19" x14ac:dyDescent="0.35"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3:19" x14ac:dyDescent="0.35"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3:19" x14ac:dyDescent="0.35"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3:19" x14ac:dyDescent="0.35"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3:19" x14ac:dyDescent="0.35"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3:19" x14ac:dyDescent="0.35"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3:19" x14ac:dyDescent="0.35"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3:19" x14ac:dyDescent="0.35"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3:19" x14ac:dyDescent="0.35"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3:19" x14ac:dyDescent="0.35"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3:19" x14ac:dyDescent="0.35"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3:19" x14ac:dyDescent="0.35"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3:19" x14ac:dyDescent="0.35"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3:19" x14ac:dyDescent="0.35"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3:19" x14ac:dyDescent="0.35"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3:19" x14ac:dyDescent="0.35"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3:19" x14ac:dyDescent="0.35"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3:19" x14ac:dyDescent="0.35"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3:19" x14ac:dyDescent="0.35"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3:19" x14ac:dyDescent="0.35"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3:19" x14ac:dyDescent="0.35"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3:19" x14ac:dyDescent="0.35"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3:19" x14ac:dyDescent="0.35"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3:19" x14ac:dyDescent="0.35"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3:19" x14ac:dyDescent="0.35"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3:19" x14ac:dyDescent="0.35"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3:19" x14ac:dyDescent="0.35"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3:19" x14ac:dyDescent="0.35"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3:19" x14ac:dyDescent="0.35"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3:19" x14ac:dyDescent="0.35"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3:19" x14ac:dyDescent="0.35"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3:19" x14ac:dyDescent="0.35"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3:19" x14ac:dyDescent="0.35"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3:19" x14ac:dyDescent="0.35"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3:19" x14ac:dyDescent="0.35"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3:19" x14ac:dyDescent="0.35"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3:19" x14ac:dyDescent="0.35"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3:19" x14ac:dyDescent="0.35"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3:19" x14ac:dyDescent="0.35"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3:19" x14ac:dyDescent="0.35"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3:19" x14ac:dyDescent="0.35"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3:19" x14ac:dyDescent="0.35"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3:19" x14ac:dyDescent="0.35"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3:19" x14ac:dyDescent="0.35"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3:19" x14ac:dyDescent="0.35"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3:19" x14ac:dyDescent="0.35"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3:19" x14ac:dyDescent="0.35"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3:19" x14ac:dyDescent="0.35"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3:19" x14ac:dyDescent="0.35"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3:19" x14ac:dyDescent="0.35"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3:19" x14ac:dyDescent="0.35"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  <row r="848" spans="3:19" x14ac:dyDescent="0.35"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</row>
    <row r="849" spans="3:19" x14ac:dyDescent="0.35"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</row>
    <row r="850" spans="3:19" x14ac:dyDescent="0.35"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</row>
    <row r="851" spans="3:19" x14ac:dyDescent="0.35"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</row>
    <row r="852" spans="3:19" x14ac:dyDescent="0.35"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</row>
    <row r="853" spans="3:19" x14ac:dyDescent="0.35"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</row>
    <row r="854" spans="3:19" x14ac:dyDescent="0.35"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</row>
    <row r="855" spans="3:19" x14ac:dyDescent="0.35"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</row>
    <row r="856" spans="3:19" x14ac:dyDescent="0.35"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</row>
    <row r="857" spans="3:19" x14ac:dyDescent="0.35"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</row>
    <row r="858" spans="3:19" x14ac:dyDescent="0.35"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</row>
    <row r="859" spans="3:19" x14ac:dyDescent="0.35"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</row>
    <row r="860" spans="3:19" x14ac:dyDescent="0.35"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</row>
    <row r="861" spans="3:19" x14ac:dyDescent="0.35"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</row>
    <row r="862" spans="3:19" x14ac:dyDescent="0.35"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</row>
    <row r="863" spans="3:19" x14ac:dyDescent="0.35"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</row>
    <row r="864" spans="3:19" x14ac:dyDescent="0.35"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</row>
    <row r="865" spans="3:19" x14ac:dyDescent="0.35"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</row>
    <row r="866" spans="3:19" x14ac:dyDescent="0.35"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</row>
    <row r="867" spans="3:19" x14ac:dyDescent="0.35"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</row>
    <row r="868" spans="3:19" x14ac:dyDescent="0.35"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</row>
    <row r="869" spans="3:19" x14ac:dyDescent="0.35"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</row>
    <row r="870" spans="3:19" x14ac:dyDescent="0.35"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</row>
    <row r="871" spans="3:19" x14ac:dyDescent="0.35"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</row>
    <row r="872" spans="3:19" x14ac:dyDescent="0.35"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</row>
    <row r="873" spans="3:19" x14ac:dyDescent="0.35"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</row>
    <row r="874" spans="3:19" x14ac:dyDescent="0.35"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</row>
    <row r="875" spans="3:19" x14ac:dyDescent="0.35"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</row>
    <row r="876" spans="3:19" x14ac:dyDescent="0.35"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</row>
    <row r="877" spans="3:19" x14ac:dyDescent="0.35"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</row>
    <row r="878" spans="3:19" x14ac:dyDescent="0.35"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</row>
    <row r="879" spans="3:19" x14ac:dyDescent="0.35"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</row>
    <row r="880" spans="3:19" x14ac:dyDescent="0.35"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</row>
    <row r="881" spans="3:19" x14ac:dyDescent="0.35"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</row>
    <row r="882" spans="3:19" x14ac:dyDescent="0.35"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</row>
    <row r="883" spans="3:19" x14ac:dyDescent="0.35"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</row>
    <row r="884" spans="3:19" x14ac:dyDescent="0.35"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</row>
    <row r="885" spans="3:19" x14ac:dyDescent="0.35"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</row>
    <row r="886" spans="3:19" x14ac:dyDescent="0.35"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</row>
    <row r="887" spans="3:19" x14ac:dyDescent="0.35"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</row>
    <row r="888" spans="3:19" x14ac:dyDescent="0.35"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</row>
    <row r="889" spans="3:19" x14ac:dyDescent="0.35"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</row>
    <row r="890" spans="3:19" x14ac:dyDescent="0.35"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</row>
    <row r="891" spans="3:19" x14ac:dyDescent="0.35"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</row>
    <row r="892" spans="3:19" x14ac:dyDescent="0.35"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</row>
    <row r="893" spans="3:19" x14ac:dyDescent="0.35"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</row>
    <row r="894" spans="3:19" x14ac:dyDescent="0.35"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</row>
    <row r="895" spans="3:19" x14ac:dyDescent="0.35"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</row>
    <row r="896" spans="3:19" x14ac:dyDescent="0.35"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</row>
    <row r="897" spans="3:19" x14ac:dyDescent="0.35"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</row>
    <row r="898" spans="3:19" x14ac:dyDescent="0.35"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</row>
    <row r="899" spans="3:19" x14ac:dyDescent="0.35"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</row>
    <row r="900" spans="3:19" x14ac:dyDescent="0.35"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</row>
    <row r="901" spans="3:19" x14ac:dyDescent="0.35"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</row>
    <row r="902" spans="3:19" x14ac:dyDescent="0.35"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</row>
    <row r="903" spans="3:19" x14ac:dyDescent="0.35"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</row>
    <row r="904" spans="3:19" x14ac:dyDescent="0.35"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</row>
    <row r="905" spans="3:19" x14ac:dyDescent="0.35"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</row>
    <row r="906" spans="3:19" x14ac:dyDescent="0.35"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</row>
    <row r="907" spans="3:19" x14ac:dyDescent="0.35"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</row>
    <row r="908" spans="3:19" x14ac:dyDescent="0.35"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</row>
    <row r="909" spans="3:19" x14ac:dyDescent="0.35"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</row>
    <row r="910" spans="3:19" x14ac:dyDescent="0.35"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</row>
    <row r="911" spans="3:19" x14ac:dyDescent="0.35"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</row>
    <row r="912" spans="3:19" x14ac:dyDescent="0.35"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</row>
    <row r="913" spans="3:19" x14ac:dyDescent="0.35"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</row>
    <row r="914" spans="3:19" x14ac:dyDescent="0.35"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</row>
    <row r="915" spans="3:19" x14ac:dyDescent="0.35"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</row>
    <row r="916" spans="3:19" x14ac:dyDescent="0.35"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</row>
    <row r="917" spans="3:19" x14ac:dyDescent="0.35"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</row>
    <row r="918" spans="3:19" x14ac:dyDescent="0.35"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</row>
    <row r="919" spans="3:19" x14ac:dyDescent="0.35"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</row>
    <row r="920" spans="3:19" x14ac:dyDescent="0.35"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</row>
    <row r="921" spans="3:19" x14ac:dyDescent="0.35"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</row>
    <row r="922" spans="3:19" x14ac:dyDescent="0.35"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</row>
    <row r="923" spans="3:19" x14ac:dyDescent="0.35"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</row>
    <row r="924" spans="3:19" x14ac:dyDescent="0.35"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</row>
    <row r="925" spans="3:19" x14ac:dyDescent="0.35"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</row>
    <row r="926" spans="3:19" x14ac:dyDescent="0.35"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</row>
    <row r="927" spans="3:19" x14ac:dyDescent="0.35"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</row>
    <row r="928" spans="3:19" x14ac:dyDescent="0.35"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</row>
    <row r="929" spans="3:19" x14ac:dyDescent="0.35"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</row>
    <row r="930" spans="3:19" x14ac:dyDescent="0.35"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</row>
    <row r="931" spans="3:19" x14ac:dyDescent="0.35"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</row>
    <row r="932" spans="3:19" x14ac:dyDescent="0.35"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</row>
    <row r="933" spans="3:19" x14ac:dyDescent="0.35"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</row>
    <row r="934" spans="3:19" x14ac:dyDescent="0.35"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</row>
    <row r="935" spans="3:19" x14ac:dyDescent="0.35"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</row>
    <row r="936" spans="3:19" x14ac:dyDescent="0.35"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</row>
    <row r="937" spans="3:19" x14ac:dyDescent="0.35"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</row>
    <row r="938" spans="3:19" x14ac:dyDescent="0.35"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</row>
    <row r="939" spans="3:19" x14ac:dyDescent="0.35"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</row>
    <row r="940" spans="3:19" x14ac:dyDescent="0.35"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</row>
    <row r="941" spans="3:19" x14ac:dyDescent="0.35"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</row>
    <row r="942" spans="3:19" x14ac:dyDescent="0.35"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</row>
    <row r="943" spans="3:19" x14ac:dyDescent="0.35"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</row>
    <row r="944" spans="3:19" x14ac:dyDescent="0.35"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</row>
    <row r="945" spans="3:19" x14ac:dyDescent="0.35"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</row>
    <row r="946" spans="3:19" x14ac:dyDescent="0.35"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</row>
    <row r="947" spans="3:19" x14ac:dyDescent="0.35"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</row>
    <row r="948" spans="3:19" x14ac:dyDescent="0.35"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</row>
    <row r="949" spans="3:19" x14ac:dyDescent="0.35"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</row>
    <row r="950" spans="3:19" x14ac:dyDescent="0.35"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</row>
    <row r="951" spans="3:19" x14ac:dyDescent="0.35"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</row>
    <row r="952" spans="3:19" x14ac:dyDescent="0.35"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</row>
    <row r="953" spans="3:19" x14ac:dyDescent="0.35"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</row>
    <row r="954" spans="3:19" x14ac:dyDescent="0.35"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</row>
    <row r="955" spans="3:19" x14ac:dyDescent="0.35"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</row>
    <row r="956" spans="3:19" x14ac:dyDescent="0.35"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</row>
    <row r="957" spans="3:19" x14ac:dyDescent="0.35"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</row>
    <row r="958" spans="3:19" x14ac:dyDescent="0.35"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</row>
    <row r="959" spans="3:19" x14ac:dyDescent="0.35"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</row>
    <row r="960" spans="3:19" x14ac:dyDescent="0.35"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</row>
    <row r="961" spans="3:19" x14ac:dyDescent="0.35"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</row>
    <row r="962" spans="3:19" x14ac:dyDescent="0.35"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</row>
    <row r="963" spans="3:19" x14ac:dyDescent="0.35"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</row>
    <row r="964" spans="3:19" x14ac:dyDescent="0.35"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</row>
    <row r="965" spans="3:19" x14ac:dyDescent="0.35"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</row>
    <row r="966" spans="3:19" x14ac:dyDescent="0.35"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</row>
    <row r="967" spans="3:19" x14ac:dyDescent="0.35"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</row>
    <row r="968" spans="3:19" x14ac:dyDescent="0.35"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</row>
    <row r="969" spans="3:19" x14ac:dyDescent="0.35"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</row>
    <row r="970" spans="3:19" x14ac:dyDescent="0.35"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</row>
    <row r="971" spans="3:19" x14ac:dyDescent="0.35"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</row>
    <row r="972" spans="3:19" x14ac:dyDescent="0.35"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</row>
    <row r="973" spans="3:19" x14ac:dyDescent="0.35"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</row>
    <row r="974" spans="3:19" x14ac:dyDescent="0.35"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</row>
    <row r="975" spans="3:19" x14ac:dyDescent="0.35"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</row>
    <row r="976" spans="3:19" x14ac:dyDescent="0.35"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</row>
    <row r="977" spans="3:19" x14ac:dyDescent="0.35"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</row>
    <row r="978" spans="3:19" x14ac:dyDescent="0.35"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</row>
    <row r="979" spans="3:19" x14ac:dyDescent="0.35"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</row>
    <row r="980" spans="3:19" x14ac:dyDescent="0.35"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</row>
    <row r="981" spans="3:19" x14ac:dyDescent="0.35"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</row>
    <row r="982" spans="3:19" x14ac:dyDescent="0.35"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</row>
    <row r="983" spans="3:19" x14ac:dyDescent="0.35"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</row>
    <row r="984" spans="3:19" x14ac:dyDescent="0.35"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</row>
    <row r="985" spans="3:19" x14ac:dyDescent="0.35"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</row>
    <row r="986" spans="3:19" x14ac:dyDescent="0.35"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</row>
    <row r="987" spans="3:19" x14ac:dyDescent="0.35"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</row>
    <row r="988" spans="3:19" x14ac:dyDescent="0.35"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</row>
    <row r="989" spans="3:19" x14ac:dyDescent="0.35"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</row>
    <row r="990" spans="3:19" x14ac:dyDescent="0.35"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</row>
    <row r="991" spans="3:19" x14ac:dyDescent="0.35"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</row>
    <row r="992" spans="3:19" x14ac:dyDescent="0.35"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</row>
    <row r="993" spans="3:19" x14ac:dyDescent="0.35"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</row>
    <row r="994" spans="3:19" x14ac:dyDescent="0.35"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</row>
    <row r="995" spans="3:19" x14ac:dyDescent="0.35"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</row>
    <row r="996" spans="3:19" x14ac:dyDescent="0.35"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</row>
    <row r="997" spans="3:19" x14ac:dyDescent="0.35"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</row>
    <row r="998" spans="3:19" x14ac:dyDescent="0.35"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</row>
    <row r="999" spans="3:19" x14ac:dyDescent="0.35"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</row>
    <row r="1000" spans="3:19" x14ac:dyDescent="0.35"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</row>
    <row r="1001" spans="3:19" x14ac:dyDescent="0.35"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</row>
    <row r="1002" spans="3:19" x14ac:dyDescent="0.35"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</row>
    <row r="1003" spans="3:19" x14ac:dyDescent="0.35"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</row>
    <row r="1004" spans="3:19" x14ac:dyDescent="0.35"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</row>
    <row r="1005" spans="3:19" x14ac:dyDescent="0.35"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</row>
    <row r="1006" spans="3:19" x14ac:dyDescent="0.35"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</row>
    <row r="1007" spans="3:19" x14ac:dyDescent="0.35"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</row>
    <row r="1008" spans="3:19" x14ac:dyDescent="0.35"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</row>
    <row r="1009" spans="3:19" x14ac:dyDescent="0.35"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</row>
    <row r="1010" spans="3:19" x14ac:dyDescent="0.35"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</row>
    <row r="1011" spans="3:19" x14ac:dyDescent="0.35"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</row>
    <row r="1012" spans="3:19" x14ac:dyDescent="0.35"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</row>
    <row r="1013" spans="3:19" x14ac:dyDescent="0.35"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</row>
    <row r="1014" spans="3:19" x14ac:dyDescent="0.35"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</row>
    <row r="1015" spans="3:19" x14ac:dyDescent="0.35"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</row>
    <row r="1016" spans="3:19" x14ac:dyDescent="0.35"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</row>
    <row r="1017" spans="3:19" x14ac:dyDescent="0.35"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</row>
    <row r="1018" spans="3:19" x14ac:dyDescent="0.35"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</row>
    <row r="1019" spans="3:19" x14ac:dyDescent="0.35"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</row>
    <row r="1020" spans="3:19" x14ac:dyDescent="0.35"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</row>
    <row r="1021" spans="3:19" x14ac:dyDescent="0.35"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</row>
    <row r="1022" spans="3:19" x14ac:dyDescent="0.35"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</row>
    <row r="1023" spans="3:19" x14ac:dyDescent="0.35"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</row>
    <row r="1024" spans="3:19" x14ac:dyDescent="0.35"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</row>
    <row r="1025" spans="3:19" x14ac:dyDescent="0.35"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</row>
    <row r="1026" spans="3:19" x14ac:dyDescent="0.35"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</row>
    <row r="1027" spans="3:19" x14ac:dyDescent="0.35"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</row>
    <row r="1028" spans="3:19" x14ac:dyDescent="0.35"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</row>
    <row r="1029" spans="3:19" x14ac:dyDescent="0.35"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</row>
    <row r="1030" spans="3:19" x14ac:dyDescent="0.35"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</row>
    <row r="1031" spans="3:19" x14ac:dyDescent="0.35"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</row>
    <row r="1032" spans="3:19" x14ac:dyDescent="0.35"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</row>
    <row r="1033" spans="3:19" x14ac:dyDescent="0.35"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</row>
    <row r="1034" spans="3:19" x14ac:dyDescent="0.35"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</row>
    <row r="1035" spans="3:19" x14ac:dyDescent="0.35"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</row>
    <row r="1036" spans="3:19" x14ac:dyDescent="0.35"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</row>
    <row r="1037" spans="3:19" x14ac:dyDescent="0.35"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</row>
    <row r="1038" spans="3:19" x14ac:dyDescent="0.35"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</row>
    <row r="1039" spans="3:19" x14ac:dyDescent="0.35"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</row>
    <row r="1040" spans="3:19" x14ac:dyDescent="0.35"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</row>
    <row r="1041" spans="3:19" x14ac:dyDescent="0.35"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</row>
    <row r="1042" spans="3:19" x14ac:dyDescent="0.35"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</row>
    <row r="1043" spans="3:19" x14ac:dyDescent="0.35"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</row>
    <row r="1044" spans="3:19" x14ac:dyDescent="0.35"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</row>
    <row r="1045" spans="3:19" x14ac:dyDescent="0.35"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</row>
    <row r="1046" spans="3:19" x14ac:dyDescent="0.35"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</row>
    <row r="1047" spans="3:19" x14ac:dyDescent="0.35"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</row>
    <row r="1048" spans="3:19" x14ac:dyDescent="0.35"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</row>
    <row r="1049" spans="3:19" x14ac:dyDescent="0.35"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</row>
    <row r="1050" spans="3:19" x14ac:dyDescent="0.35"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</row>
    <row r="1051" spans="3:19" x14ac:dyDescent="0.35"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</row>
    <row r="1052" spans="3:19" x14ac:dyDescent="0.35"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</row>
    <row r="1053" spans="3:19" x14ac:dyDescent="0.35"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</row>
    <row r="1054" spans="3:19" x14ac:dyDescent="0.35"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</row>
    <row r="1055" spans="3:19" x14ac:dyDescent="0.35"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</row>
    <row r="1056" spans="3:19" x14ac:dyDescent="0.35"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</row>
    <row r="1057" spans="3:19" x14ac:dyDescent="0.35"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</row>
    <row r="1058" spans="3:19" x14ac:dyDescent="0.35"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</row>
    <row r="1059" spans="3:19" x14ac:dyDescent="0.35"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</row>
    <row r="1060" spans="3:19" x14ac:dyDescent="0.35"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</row>
    <row r="1061" spans="3:19" x14ac:dyDescent="0.35"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</row>
    <row r="1062" spans="3:19" x14ac:dyDescent="0.35"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</row>
    <row r="1063" spans="3:19" x14ac:dyDescent="0.35"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</row>
    <row r="1064" spans="3:19" x14ac:dyDescent="0.35"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</row>
    <row r="1065" spans="3:19" x14ac:dyDescent="0.35"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</row>
    <row r="1066" spans="3:19" x14ac:dyDescent="0.35"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</row>
    <row r="1067" spans="3:19" x14ac:dyDescent="0.35"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</row>
    <row r="1068" spans="3:19" x14ac:dyDescent="0.35"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</row>
    <row r="1069" spans="3:19" x14ac:dyDescent="0.35"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</row>
    <row r="1070" spans="3:19" x14ac:dyDescent="0.35"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</row>
    <row r="1071" spans="3:19" x14ac:dyDescent="0.35"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</row>
    <row r="1072" spans="3:19" x14ac:dyDescent="0.35"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</row>
    <row r="1073" spans="3:19" x14ac:dyDescent="0.35"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</row>
    <row r="1074" spans="3:19" x14ac:dyDescent="0.35"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</row>
    <row r="1075" spans="3:19" x14ac:dyDescent="0.35"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</row>
    <row r="1076" spans="3:19" x14ac:dyDescent="0.35"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</row>
    <row r="1077" spans="3:19" x14ac:dyDescent="0.35"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</row>
    <row r="1078" spans="3:19" x14ac:dyDescent="0.35"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</row>
    <row r="1079" spans="3:19" x14ac:dyDescent="0.35"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</row>
    <row r="1080" spans="3:19" x14ac:dyDescent="0.35"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</row>
    <row r="1081" spans="3:19" x14ac:dyDescent="0.35"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</row>
    <row r="1082" spans="3:19" x14ac:dyDescent="0.35"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</row>
    <row r="1083" spans="3:19" x14ac:dyDescent="0.35"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</row>
    <row r="1084" spans="3:19" x14ac:dyDescent="0.35"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</row>
    <row r="1085" spans="3:19" x14ac:dyDescent="0.35"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</row>
    <row r="1086" spans="3:19" x14ac:dyDescent="0.35"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</row>
    <row r="1087" spans="3:19" x14ac:dyDescent="0.35"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</row>
    <row r="1088" spans="3:19" x14ac:dyDescent="0.35"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</row>
    <row r="1089" spans="3:19" x14ac:dyDescent="0.35"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</row>
    <row r="1090" spans="3:19" x14ac:dyDescent="0.35"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</row>
    <row r="1091" spans="3:19" x14ac:dyDescent="0.35"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</row>
    <row r="1092" spans="3:19" x14ac:dyDescent="0.35"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</row>
    <row r="1093" spans="3:19" x14ac:dyDescent="0.35"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</row>
    <row r="1094" spans="3:19" x14ac:dyDescent="0.35"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</row>
    <row r="1095" spans="3:19" x14ac:dyDescent="0.35"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</row>
    <row r="1096" spans="3:19" x14ac:dyDescent="0.35"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</row>
    <row r="1097" spans="3:19" x14ac:dyDescent="0.35"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</row>
    <row r="1098" spans="3:19" x14ac:dyDescent="0.35"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</row>
    <row r="1099" spans="3:19" x14ac:dyDescent="0.35"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</row>
    <row r="1100" spans="3:19" x14ac:dyDescent="0.35"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</row>
    <row r="1101" spans="3:19" x14ac:dyDescent="0.35"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</row>
    <row r="1102" spans="3:19" x14ac:dyDescent="0.35"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</row>
    <row r="1103" spans="3:19" x14ac:dyDescent="0.35"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</row>
    <row r="1104" spans="3:19" x14ac:dyDescent="0.35"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</row>
    <row r="1105" spans="3:19" x14ac:dyDescent="0.35"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</row>
    <row r="1106" spans="3:19" x14ac:dyDescent="0.35"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</row>
    <row r="1107" spans="3:19" x14ac:dyDescent="0.35"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</row>
    <row r="1108" spans="3:19" x14ac:dyDescent="0.35"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</row>
    <row r="1109" spans="3:19" x14ac:dyDescent="0.35"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</row>
    <row r="1110" spans="3:19" x14ac:dyDescent="0.35"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</row>
    <row r="1111" spans="3:19" x14ac:dyDescent="0.35"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</row>
    <row r="1112" spans="3:19" x14ac:dyDescent="0.35"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</row>
    <row r="1113" spans="3:19" x14ac:dyDescent="0.35"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</row>
    <row r="1114" spans="3:19" x14ac:dyDescent="0.35"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</row>
    <row r="1115" spans="3:19" x14ac:dyDescent="0.35"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</row>
    <row r="1116" spans="3:19" x14ac:dyDescent="0.35"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</row>
    <row r="1117" spans="3:19" x14ac:dyDescent="0.35"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</row>
    <row r="1118" spans="3:19" x14ac:dyDescent="0.35"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</row>
    <row r="1119" spans="3:19" x14ac:dyDescent="0.35"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</row>
    <row r="1120" spans="3:19" x14ac:dyDescent="0.35"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</row>
    <row r="1121" spans="3:19" x14ac:dyDescent="0.35"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</row>
    <row r="1122" spans="3:19" x14ac:dyDescent="0.35"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</row>
    <row r="1123" spans="3:19" x14ac:dyDescent="0.35"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</row>
    <row r="1124" spans="3:19" x14ac:dyDescent="0.35"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</row>
    <row r="1125" spans="3:19" x14ac:dyDescent="0.35"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</row>
    <row r="1126" spans="3:19" x14ac:dyDescent="0.35"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</row>
    <row r="1127" spans="3:19" x14ac:dyDescent="0.35"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</row>
    <row r="1128" spans="3:19" x14ac:dyDescent="0.35"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</row>
    <row r="1129" spans="3:19" x14ac:dyDescent="0.35"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</row>
    <row r="1130" spans="3:19" x14ac:dyDescent="0.35"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</row>
    <row r="1131" spans="3:19" x14ac:dyDescent="0.35"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</row>
    <row r="1132" spans="3:19" x14ac:dyDescent="0.35"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</row>
    <row r="1133" spans="3:19" x14ac:dyDescent="0.35"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</row>
    <row r="1134" spans="3:19" x14ac:dyDescent="0.35"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</row>
    <row r="1135" spans="3:19" x14ac:dyDescent="0.35"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</row>
    <row r="1136" spans="3:19" x14ac:dyDescent="0.35"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</row>
    <row r="1137" spans="3:19" x14ac:dyDescent="0.35"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</row>
    <row r="1138" spans="3:19" x14ac:dyDescent="0.35"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</row>
    <row r="1139" spans="3:19" x14ac:dyDescent="0.35"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</row>
    <row r="1140" spans="3:19" x14ac:dyDescent="0.35"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</row>
    <row r="1141" spans="3:19" x14ac:dyDescent="0.35"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</row>
    <row r="1142" spans="3:19" x14ac:dyDescent="0.35"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</row>
    <row r="1143" spans="3:19" x14ac:dyDescent="0.35"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</row>
    <row r="1144" spans="3:19" x14ac:dyDescent="0.35"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</row>
    <row r="1145" spans="3:19" x14ac:dyDescent="0.35"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</row>
    <row r="1146" spans="3:19" x14ac:dyDescent="0.35"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</row>
    <row r="1147" spans="3:19" x14ac:dyDescent="0.35"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</row>
    <row r="1148" spans="3:19" x14ac:dyDescent="0.35"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</row>
    <row r="1149" spans="3:19" x14ac:dyDescent="0.35"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</row>
    <row r="1150" spans="3:19" x14ac:dyDescent="0.35"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</row>
    <row r="1151" spans="3:19" x14ac:dyDescent="0.35"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</row>
    <row r="1152" spans="3:19" x14ac:dyDescent="0.35"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</row>
    <row r="1153" spans="3:19" x14ac:dyDescent="0.35"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</row>
    <row r="1154" spans="3:19" x14ac:dyDescent="0.35"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</row>
    <row r="1155" spans="3:19" x14ac:dyDescent="0.35"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</row>
    <row r="1156" spans="3:19" x14ac:dyDescent="0.35"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</row>
    <row r="1157" spans="3:19" x14ac:dyDescent="0.35"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</row>
    <row r="1158" spans="3:19" x14ac:dyDescent="0.35"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</row>
    <row r="1159" spans="3:19" x14ac:dyDescent="0.35"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</row>
    <row r="1160" spans="3:19" x14ac:dyDescent="0.35"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</row>
    <row r="1161" spans="3:19" x14ac:dyDescent="0.35"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</row>
    <row r="1162" spans="3:19" x14ac:dyDescent="0.35"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</row>
    <row r="1163" spans="3:19" x14ac:dyDescent="0.35"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</row>
    <row r="1164" spans="3:19" x14ac:dyDescent="0.35"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</row>
    <row r="1165" spans="3:19" x14ac:dyDescent="0.35"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</row>
    <row r="1166" spans="3:19" x14ac:dyDescent="0.35"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</row>
    <row r="1167" spans="3:19" x14ac:dyDescent="0.35"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</row>
    <row r="1168" spans="3:19" x14ac:dyDescent="0.35"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</row>
    <row r="1169" spans="3:19" x14ac:dyDescent="0.35"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</row>
    <row r="1170" spans="3:19" x14ac:dyDescent="0.35"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</row>
    <row r="1171" spans="3:19" x14ac:dyDescent="0.35"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</row>
    <row r="1172" spans="3:19" x14ac:dyDescent="0.35"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</row>
    <row r="1173" spans="3:19" x14ac:dyDescent="0.35"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</row>
    <row r="1174" spans="3:19" x14ac:dyDescent="0.35"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</row>
    <row r="1175" spans="3:19" x14ac:dyDescent="0.35"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</row>
    <row r="1176" spans="3:19" x14ac:dyDescent="0.35"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</row>
    <row r="1177" spans="3:19" x14ac:dyDescent="0.35"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</row>
    <row r="1178" spans="3:19" x14ac:dyDescent="0.35"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</row>
    <row r="1179" spans="3:19" x14ac:dyDescent="0.35"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</row>
    <row r="1180" spans="3:19" x14ac:dyDescent="0.35"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</row>
    <row r="1181" spans="3:19" x14ac:dyDescent="0.35"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</row>
    <row r="1182" spans="3:19" x14ac:dyDescent="0.35"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</row>
    <row r="1183" spans="3:19" x14ac:dyDescent="0.35"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</row>
    <row r="1184" spans="3:19" x14ac:dyDescent="0.35"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</row>
    <row r="1185" spans="3:19" x14ac:dyDescent="0.35"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</row>
    <row r="1186" spans="3:19" x14ac:dyDescent="0.35"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</row>
    <row r="1187" spans="3:19" x14ac:dyDescent="0.35"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</row>
    <row r="1188" spans="3:19" x14ac:dyDescent="0.35"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</row>
    <row r="1189" spans="3:19" x14ac:dyDescent="0.35"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</row>
    <row r="1190" spans="3:19" x14ac:dyDescent="0.35"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</row>
    <row r="1191" spans="3:19" x14ac:dyDescent="0.35"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</row>
    <row r="1192" spans="3:19" x14ac:dyDescent="0.35"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</row>
    <row r="1193" spans="3:19" x14ac:dyDescent="0.35"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</row>
    <row r="1194" spans="3:19" x14ac:dyDescent="0.35"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</row>
    <row r="1195" spans="3:19" x14ac:dyDescent="0.35"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</row>
    <row r="1196" spans="3:19" x14ac:dyDescent="0.35"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</row>
    <row r="1197" spans="3:19" x14ac:dyDescent="0.35"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</row>
    <row r="1198" spans="3:19" x14ac:dyDescent="0.35"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</row>
    <row r="1199" spans="3:19" x14ac:dyDescent="0.35"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</row>
    <row r="1200" spans="3:19" x14ac:dyDescent="0.35"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</row>
    <row r="1201" spans="3:19" x14ac:dyDescent="0.35"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</row>
    <row r="1202" spans="3:19" x14ac:dyDescent="0.35"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</row>
    <row r="1203" spans="3:19" x14ac:dyDescent="0.35"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</row>
    <row r="1204" spans="3:19" x14ac:dyDescent="0.35"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</row>
    <row r="1205" spans="3:19" x14ac:dyDescent="0.35"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</row>
    <row r="1206" spans="3:19" x14ac:dyDescent="0.35"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</row>
    <row r="1207" spans="3:19" x14ac:dyDescent="0.35"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</row>
    <row r="1208" spans="3:19" x14ac:dyDescent="0.35"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</row>
    <row r="1209" spans="3:19" x14ac:dyDescent="0.35"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</row>
    <row r="1210" spans="3:19" x14ac:dyDescent="0.35"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</row>
    <row r="1211" spans="3:19" x14ac:dyDescent="0.35"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</row>
    <row r="1212" spans="3:19" x14ac:dyDescent="0.35"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</row>
    <row r="1213" spans="3:19" x14ac:dyDescent="0.35"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</row>
    <row r="1214" spans="3:19" x14ac:dyDescent="0.35"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</row>
    <row r="1215" spans="3:19" x14ac:dyDescent="0.35"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</row>
    <row r="1216" spans="3:19" x14ac:dyDescent="0.35"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</row>
    <row r="1217" spans="3:19" x14ac:dyDescent="0.35"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</row>
    <row r="1218" spans="3:19" x14ac:dyDescent="0.35"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</row>
    <row r="1219" spans="3:19" x14ac:dyDescent="0.35"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</row>
    <row r="1220" spans="3:19" x14ac:dyDescent="0.35"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</row>
    <row r="1221" spans="3:19" x14ac:dyDescent="0.35"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</row>
    <row r="1222" spans="3:19" x14ac:dyDescent="0.35"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</row>
    <row r="1223" spans="3:19" x14ac:dyDescent="0.35"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</row>
    <row r="1224" spans="3:19" x14ac:dyDescent="0.35"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</row>
    <row r="1225" spans="3:19" x14ac:dyDescent="0.35"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</row>
    <row r="1226" spans="3:19" x14ac:dyDescent="0.35"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</row>
    <row r="1227" spans="3:19" x14ac:dyDescent="0.35"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</row>
    <row r="1228" spans="3:19" x14ac:dyDescent="0.35"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</row>
    <row r="1229" spans="3:19" x14ac:dyDescent="0.35"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</row>
    <row r="1230" spans="3:19" x14ac:dyDescent="0.35"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</row>
    <row r="1231" spans="3:19" x14ac:dyDescent="0.35"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</row>
    <row r="1232" spans="3:19" x14ac:dyDescent="0.35"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</row>
    <row r="1233" spans="3:19" x14ac:dyDescent="0.35"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</row>
    <row r="1234" spans="3:19" x14ac:dyDescent="0.35"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</row>
    <row r="1235" spans="3:19" x14ac:dyDescent="0.35"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</row>
    <row r="1236" spans="3:19" x14ac:dyDescent="0.35"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</row>
    <row r="1237" spans="3:19" x14ac:dyDescent="0.35"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</row>
    <row r="1238" spans="3:19" x14ac:dyDescent="0.35"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</row>
    <row r="1239" spans="3:19" x14ac:dyDescent="0.35"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</row>
    <row r="1240" spans="3:19" x14ac:dyDescent="0.35"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</row>
    <row r="1241" spans="3:19" x14ac:dyDescent="0.35"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</row>
    <row r="1242" spans="3:19" x14ac:dyDescent="0.35"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</row>
    <row r="1243" spans="3:19" x14ac:dyDescent="0.35"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</row>
    <row r="1244" spans="3:19" x14ac:dyDescent="0.35"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</row>
    <row r="1245" spans="3:19" x14ac:dyDescent="0.35"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</row>
    <row r="1246" spans="3:19" x14ac:dyDescent="0.35"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</row>
    <row r="1247" spans="3:19" x14ac:dyDescent="0.35"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</row>
    <row r="1248" spans="3:19" x14ac:dyDescent="0.35"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</row>
    <row r="1249" spans="3:19" x14ac:dyDescent="0.35"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</row>
    <row r="1250" spans="3:19" x14ac:dyDescent="0.35"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</row>
    <row r="1251" spans="3:19" x14ac:dyDescent="0.35"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</row>
    <row r="1252" spans="3:19" x14ac:dyDescent="0.35"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</row>
    <row r="1253" spans="3:19" x14ac:dyDescent="0.35"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</row>
    <row r="1254" spans="3:19" x14ac:dyDescent="0.35"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</row>
    <row r="1255" spans="3:19" x14ac:dyDescent="0.35"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</row>
    <row r="1256" spans="3:19" x14ac:dyDescent="0.35"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</row>
    <row r="1257" spans="3:19" x14ac:dyDescent="0.35"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</row>
    <row r="1258" spans="3:19" x14ac:dyDescent="0.35"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</row>
    <row r="1259" spans="3:19" x14ac:dyDescent="0.35"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</row>
    <row r="1260" spans="3:19" x14ac:dyDescent="0.35"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</row>
    <row r="1261" spans="3:19" x14ac:dyDescent="0.35"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</row>
    <row r="1262" spans="3:19" x14ac:dyDescent="0.35"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</row>
    <row r="1263" spans="3:19" x14ac:dyDescent="0.35"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</row>
    <row r="1264" spans="3:19" x14ac:dyDescent="0.35"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</row>
    <row r="1265" spans="3:19" x14ac:dyDescent="0.35"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</row>
    <row r="1266" spans="3:19" x14ac:dyDescent="0.35"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</row>
    <row r="1267" spans="3:19" x14ac:dyDescent="0.35"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</row>
    <row r="1268" spans="3:19" x14ac:dyDescent="0.35"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</row>
    <row r="1269" spans="3:19" x14ac:dyDescent="0.35"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</row>
    <row r="1270" spans="3:19" x14ac:dyDescent="0.35"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</row>
    <row r="1271" spans="3:19" x14ac:dyDescent="0.35"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</row>
    <row r="1272" spans="3:19" x14ac:dyDescent="0.35"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</row>
    <row r="1273" spans="3:19" x14ac:dyDescent="0.35"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</row>
    <row r="1274" spans="3:19" x14ac:dyDescent="0.35"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</row>
    <row r="1275" spans="3:19" x14ac:dyDescent="0.35"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</row>
    <row r="1276" spans="3:19" x14ac:dyDescent="0.35"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</row>
    <row r="1277" spans="3:19" x14ac:dyDescent="0.35"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</row>
    <row r="1278" spans="3:19" x14ac:dyDescent="0.35"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</row>
    <row r="1279" spans="3:19" x14ac:dyDescent="0.35"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</row>
    <row r="1280" spans="3:19" x14ac:dyDescent="0.35"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</row>
    <row r="1281" spans="3:19" x14ac:dyDescent="0.35"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</row>
    <row r="1282" spans="3:19" x14ac:dyDescent="0.35"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</row>
    <row r="1283" spans="3:19" x14ac:dyDescent="0.35"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</row>
    <row r="1284" spans="3:19" x14ac:dyDescent="0.35"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</row>
    <row r="1285" spans="3:19" x14ac:dyDescent="0.35"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</row>
    <row r="1286" spans="3:19" x14ac:dyDescent="0.35"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</row>
    <row r="1287" spans="3:19" x14ac:dyDescent="0.35"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</row>
    <row r="1288" spans="3:19" x14ac:dyDescent="0.35"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</row>
    <row r="1289" spans="3:19" x14ac:dyDescent="0.35"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</row>
    <row r="1290" spans="3:19" x14ac:dyDescent="0.35"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</row>
    <row r="1291" spans="3:19" x14ac:dyDescent="0.35"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</row>
    <row r="1292" spans="3:19" x14ac:dyDescent="0.35"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</row>
    <row r="1293" spans="3:19" x14ac:dyDescent="0.35"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</row>
    <row r="1294" spans="3:19" x14ac:dyDescent="0.35"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</row>
    <row r="1295" spans="3:19" x14ac:dyDescent="0.35"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</row>
    <row r="1296" spans="3:19" x14ac:dyDescent="0.35"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</row>
    <row r="1297" spans="3:19" x14ac:dyDescent="0.35"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</row>
    <row r="1298" spans="3:19" x14ac:dyDescent="0.35"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</row>
    <row r="1299" spans="3:19" x14ac:dyDescent="0.35"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</row>
    <row r="1300" spans="3:19" x14ac:dyDescent="0.35"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</row>
    <row r="1301" spans="3:19" x14ac:dyDescent="0.35"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</row>
    <row r="1302" spans="3:19" x14ac:dyDescent="0.35"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</row>
    <row r="1303" spans="3:19" x14ac:dyDescent="0.35"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</row>
    <row r="1304" spans="3:19" x14ac:dyDescent="0.35"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</row>
    <row r="1305" spans="3:19" x14ac:dyDescent="0.35"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</row>
    <row r="1306" spans="3:19" x14ac:dyDescent="0.35"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</row>
    <row r="1307" spans="3:19" x14ac:dyDescent="0.35"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</row>
    <row r="1308" spans="3:19" x14ac:dyDescent="0.35"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</row>
    <row r="1309" spans="3:19" x14ac:dyDescent="0.35"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</row>
    <row r="1310" spans="3:19" x14ac:dyDescent="0.35"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</row>
    <row r="1311" spans="3:19" x14ac:dyDescent="0.35"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</row>
    <row r="1312" spans="3:19" x14ac:dyDescent="0.35"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</row>
    <row r="1313" spans="3:19" x14ac:dyDescent="0.35"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</row>
    <row r="1314" spans="3:19" x14ac:dyDescent="0.35"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</row>
    <row r="1315" spans="3:19" x14ac:dyDescent="0.35"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</row>
    <row r="1316" spans="3:19" x14ac:dyDescent="0.35"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</row>
    <row r="1317" spans="3:19" x14ac:dyDescent="0.35"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</row>
    <row r="1318" spans="3:19" x14ac:dyDescent="0.35"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</row>
    <row r="1319" spans="3:19" x14ac:dyDescent="0.35"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</row>
    <row r="1320" spans="3:19" x14ac:dyDescent="0.35"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</row>
    <row r="1321" spans="3:19" x14ac:dyDescent="0.35"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</row>
    <row r="1322" spans="3:19" x14ac:dyDescent="0.35"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</row>
    <row r="1323" spans="3:19" x14ac:dyDescent="0.35"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</row>
    <row r="1324" spans="3:19" x14ac:dyDescent="0.35"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</row>
    <row r="1325" spans="3:19" x14ac:dyDescent="0.35"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</row>
    <row r="1326" spans="3:19" x14ac:dyDescent="0.35"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</row>
    <row r="1327" spans="3:19" x14ac:dyDescent="0.35"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</row>
    <row r="1328" spans="3:19" x14ac:dyDescent="0.35"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</row>
    <row r="1329" spans="3:19" x14ac:dyDescent="0.35"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</row>
    <row r="1330" spans="3:19" x14ac:dyDescent="0.35"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</row>
    <row r="1331" spans="3:19" x14ac:dyDescent="0.35"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</row>
    <row r="1332" spans="3:19" x14ac:dyDescent="0.35"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</row>
    <row r="1333" spans="3:19" x14ac:dyDescent="0.35"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</row>
    <row r="1334" spans="3:19" x14ac:dyDescent="0.35"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</row>
    <row r="1335" spans="3:19" x14ac:dyDescent="0.35"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</row>
    <row r="1336" spans="3:19" x14ac:dyDescent="0.35"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</row>
    <row r="1337" spans="3:19" x14ac:dyDescent="0.35"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</row>
    <row r="1338" spans="3:19" x14ac:dyDescent="0.35"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</row>
    <row r="1339" spans="3:19" x14ac:dyDescent="0.35"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</row>
    <row r="1340" spans="3:19" x14ac:dyDescent="0.35"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</row>
    <row r="1341" spans="3:19" x14ac:dyDescent="0.35"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</row>
    <row r="1342" spans="3:19" x14ac:dyDescent="0.35"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</row>
    <row r="1343" spans="3:19" x14ac:dyDescent="0.35"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</row>
    <row r="1344" spans="3:19" x14ac:dyDescent="0.35"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</row>
    <row r="1345" spans="3:19" x14ac:dyDescent="0.35"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</row>
    <row r="1346" spans="3:19" x14ac:dyDescent="0.35"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</row>
    <row r="1347" spans="3:19" x14ac:dyDescent="0.35"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</row>
    <row r="1348" spans="3:19" x14ac:dyDescent="0.35"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</row>
    <row r="1349" spans="3:19" x14ac:dyDescent="0.35"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</row>
    <row r="1350" spans="3:19" x14ac:dyDescent="0.35"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</row>
    <row r="1351" spans="3:19" x14ac:dyDescent="0.35"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</row>
    <row r="1352" spans="3:19" x14ac:dyDescent="0.35"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</row>
    <row r="1353" spans="3:19" x14ac:dyDescent="0.35"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</row>
    <row r="1354" spans="3:19" x14ac:dyDescent="0.35"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</row>
    <row r="1355" spans="3:19" x14ac:dyDescent="0.35"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</row>
    <row r="1356" spans="3:19" x14ac:dyDescent="0.35"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</row>
    <row r="1357" spans="3:19" x14ac:dyDescent="0.35"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</row>
  </sheetData>
  <sheetProtection algorithmName="SHA-512" hashValue="7GO7NxWZA+r4IGmxNUjVUWfmXLv/P3GKOEibzVTCsC3BbB/KicNnWW50UEuwlS6T5FDYR4oGza+ua8bEzDI8pQ==" saltValue="aVy2yMbTKgjvGr4cCaXFKg==" spinCount="100000" sheet="1" objects="1" scenarios="1"/>
  <mergeCells count="17">
    <mergeCell ref="N14:O14"/>
    <mergeCell ref="P4:Q4"/>
    <mergeCell ref="P14:Q14"/>
    <mergeCell ref="R4:S4"/>
    <mergeCell ref="N4:O4"/>
    <mergeCell ref="C14:C15"/>
    <mergeCell ref="C4:C5"/>
    <mergeCell ref="D4:E4"/>
    <mergeCell ref="F4:G4"/>
    <mergeCell ref="L4:M4"/>
    <mergeCell ref="F14:G14"/>
    <mergeCell ref="D14:E14"/>
    <mergeCell ref="H4:I4"/>
    <mergeCell ref="J4:K4"/>
    <mergeCell ref="J14:K14"/>
    <mergeCell ref="L14:M14"/>
    <mergeCell ref="H14:I1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0F00E-B87B-474A-A1C3-6C5419DBC28E}">
  <sheetPr codeName="Hoja6"/>
  <dimension ref="B3:C18"/>
  <sheetViews>
    <sheetView workbookViewId="0">
      <selection activeCell="G33" sqref="G33"/>
    </sheetView>
  </sheetViews>
  <sheetFormatPr baseColWidth="10" defaultRowHeight="12.75" x14ac:dyDescent="0.2"/>
  <sheetData>
    <row r="3" spans="2:3" ht="15.75" x14ac:dyDescent="0.25">
      <c r="B3" s="117" t="str">
        <f>REFRIGERADOS!$A$47</f>
        <v>OTH</v>
      </c>
      <c r="C3" s="116">
        <f>REFRIGERADOS!$N$53</f>
        <v>0</v>
      </c>
    </row>
    <row r="4" spans="2:3" ht="15.75" x14ac:dyDescent="0.25">
      <c r="B4" s="117" t="str">
        <f>REFRIGERADOS!$A$5</f>
        <v>HLCL</v>
      </c>
      <c r="C4" s="116">
        <f>REFRIGERADOS!$N$11</f>
        <v>5675</v>
      </c>
    </row>
    <row r="5" spans="2:3" ht="15.75" x14ac:dyDescent="0.25">
      <c r="B5" s="117" t="str">
        <f>REFRIGERADOS!$A$40</f>
        <v>WHL</v>
      </c>
      <c r="C5" s="116">
        <f>REFRIGERADOS!$N$46</f>
        <v>88</v>
      </c>
    </row>
    <row r="6" spans="2:3" ht="15.75" x14ac:dyDescent="0.25">
      <c r="B6" s="117" t="str">
        <f>REFRIGERADOS!$A$61</f>
        <v>NYK</v>
      </c>
      <c r="C6" s="116">
        <f>REFRIGERADOS!$N$67</f>
        <v>0</v>
      </c>
    </row>
    <row r="7" spans="2:3" ht="15.75" x14ac:dyDescent="0.25">
      <c r="B7" s="117" t="str">
        <f>REFRIGERADOS!$A$19</f>
        <v>ONE</v>
      </c>
      <c r="C7" s="116">
        <f>REFRIGERADOS!$N$25</f>
        <v>1954</v>
      </c>
    </row>
    <row r="8" spans="2:3" ht="15.75" x14ac:dyDescent="0.25">
      <c r="B8" s="117" t="str">
        <f>REFRIGERADOS!$A$68</f>
        <v>KKK</v>
      </c>
      <c r="C8" s="116">
        <f>REFRIGERADOS!$N$74</f>
        <v>0</v>
      </c>
    </row>
    <row r="9" spans="2:3" ht="15.75" x14ac:dyDescent="0.25">
      <c r="B9" s="117" t="str">
        <f>REFRIGERADOS!$A$54</f>
        <v>CMA</v>
      </c>
      <c r="C9" s="116">
        <f>REFRIGERADOS!$N$60</f>
        <v>989</v>
      </c>
    </row>
    <row r="10" spans="2:3" ht="15.75" x14ac:dyDescent="0.25">
      <c r="B10" s="117" t="str">
        <f>REFRIGERADOS!$A$12</f>
        <v>APL</v>
      </c>
      <c r="C10" s="116">
        <f>REFRIGERADOS!$N$18</f>
        <v>0</v>
      </c>
    </row>
    <row r="11" spans="2:3" ht="15.75" x14ac:dyDescent="0.25">
      <c r="B11" s="117" t="str">
        <f>REFRIGERADOS!$A$33</f>
        <v>HSD</v>
      </c>
      <c r="C11" s="116">
        <f>REFRIGERADOS!$N$39</f>
        <v>0</v>
      </c>
    </row>
    <row r="12" spans="2:3" ht="15.75" x14ac:dyDescent="0.25">
      <c r="B12" s="117" t="str">
        <f>REFRIGERADOS!$A$26</f>
        <v>EMC</v>
      </c>
      <c r="C12" s="116">
        <f>REFRIGERADOS!$N$32</f>
        <v>12</v>
      </c>
    </row>
    <row r="13" spans="2:3" ht="15.75" x14ac:dyDescent="0.25">
      <c r="B13" s="117"/>
      <c r="C13" s="116"/>
    </row>
    <row r="14" spans="2:3" ht="15.75" x14ac:dyDescent="0.25">
      <c r="B14" s="117" t="s">
        <v>72</v>
      </c>
      <c r="C14" s="116">
        <f>REFRIGERADOS!$N$110</f>
        <v>3429</v>
      </c>
    </row>
    <row r="15" spans="2:3" ht="15.75" x14ac:dyDescent="0.25">
      <c r="B15" s="117" t="s">
        <v>71</v>
      </c>
      <c r="C15" s="116">
        <f>REFRIGERADOS!$N$111</f>
        <v>13562</v>
      </c>
    </row>
    <row r="16" spans="2:3" ht="15.75" x14ac:dyDescent="0.25">
      <c r="B16" s="117" t="s">
        <v>43</v>
      </c>
      <c r="C16" s="116">
        <v>806</v>
      </c>
    </row>
    <row r="17" spans="2:3" ht="15.75" x14ac:dyDescent="0.25">
      <c r="B17" s="117" t="s">
        <v>70</v>
      </c>
      <c r="C17" s="116">
        <v>40</v>
      </c>
    </row>
    <row r="18" spans="2:3" ht="15.75" x14ac:dyDescent="0.25">
      <c r="B18" s="115" t="s">
        <v>10</v>
      </c>
      <c r="C18" s="114">
        <f>C14+C15+C16+C17</f>
        <v>17837</v>
      </c>
    </row>
  </sheetData>
  <sheetProtection algorithmName="SHA-512" hashValue="DyzY3KGUmcEAELMVflL/qmnVfZ1CGlLPLO90X/lY4LJh4mZ2rhLJyGeGMYt8WFTVsxbfmNwbLrl9Yii5BkuJeA==" saltValue="QfacyQN10lwzJckX6p6X+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TEUS</vt:lpstr>
      <vt:lpstr>TRAFICO X NAVIERA</vt:lpstr>
      <vt:lpstr>TRAFICO X NAVIERA (24 vs 23)</vt:lpstr>
      <vt:lpstr>REFRIGERADOS</vt:lpstr>
      <vt:lpstr>ACUMULADO</vt:lpstr>
      <vt:lpstr>Hoja1</vt:lpstr>
      <vt:lpstr>TEUS!Área_de_impresión</vt:lpstr>
      <vt:lpstr>'TRAFICO X NAVIERA'!Área_de_impresión</vt:lpstr>
      <vt:lpstr>'TRAFICO X NAVIERA (24 vs 23)'!Área_de_impresión</vt:lpstr>
    </vt:vector>
  </TitlesOfParts>
  <Company>API Ensenada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 de Tesoreria</dc:creator>
  <cp:lastModifiedBy>Estefania Lagunas</cp:lastModifiedBy>
  <cp:lastPrinted>2025-01-14T19:33:07Z</cp:lastPrinted>
  <dcterms:created xsi:type="dcterms:W3CDTF">2008-06-24T16:53:33Z</dcterms:created>
  <dcterms:modified xsi:type="dcterms:W3CDTF">2025-02-10T21:05:55Z</dcterms:modified>
</cp:coreProperties>
</file>